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8" documentId="8_{15CADD74-0621-48A9-AFCC-53415CB7A032}" xr6:coauthVersionLast="47" xr6:coauthVersionMax="47" xr10:uidLastSave="{5151F2ED-FF4D-4976-8086-237F7F0B89CA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4" i="5"/>
  <c r="J34" i="5"/>
  <c r="J26" i="5"/>
  <c r="J37" i="5"/>
  <c r="J39" i="5"/>
  <c r="J33" i="5"/>
  <c r="J28" i="5"/>
  <c r="J19" i="5"/>
  <c r="J25" i="5"/>
  <c r="J20" i="5"/>
  <c r="J23" i="5"/>
  <c r="J32" i="5"/>
  <c r="J36" i="5"/>
  <c r="J29" i="5"/>
  <c r="J31" i="5"/>
  <c r="J38" i="5"/>
  <c r="J18" i="5"/>
  <c r="J27" i="5"/>
  <c r="J22" i="5"/>
  <c r="J21" i="5"/>
  <c r="J3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2" i="5"/>
  <c r="C18" i="5"/>
  <c r="C21" i="5"/>
  <c r="C22" i="5"/>
  <c r="C27" i="5"/>
  <c r="C33" i="5"/>
  <c r="C20" i="5"/>
  <c r="C19" i="5"/>
  <c r="C29" i="5"/>
  <c r="C26" i="5"/>
  <c r="C25" i="5"/>
  <c r="C31" i="5"/>
  <c r="C28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30" i="5"/>
  <c r="A14" i="4"/>
  <c r="A28" i="1"/>
  <c r="B28" i="1"/>
  <c r="A14" i="1"/>
  <c r="B14" i="1"/>
  <c r="A15" i="4"/>
  <c r="J56" i="2"/>
  <c r="J30" i="2"/>
  <c r="J27" i="2"/>
  <c r="J48" i="2"/>
  <c r="J46" i="2"/>
  <c r="J31" i="2"/>
  <c r="J44" i="2"/>
  <c r="J33" i="2"/>
  <c r="J40" i="2"/>
  <c r="J51" i="2"/>
  <c r="J60" i="2"/>
  <c r="J45" i="2"/>
  <c r="J55" i="2"/>
  <c r="J57" i="2"/>
  <c r="J37" i="2"/>
  <c r="J34" i="2"/>
  <c r="J43" i="2"/>
  <c r="J52" i="2"/>
  <c r="J36" i="2"/>
  <c r="J24" i="2"/>
  <c r="J19" i="2"/>
  <c r="J49" i="2"/>
  <c r="J20" i="2"/>
  <c r="J59" i="2"/>
  <c r="J22" i="2"/>
  <c r="J39" i="2"/>
  <c r="J58" i="2"/>
  <c r="J53" i="2"/>
  <c r="J35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9" i="2"/>
  <c r="C28" i="2"/>
  <c r="C37" i="2"/>
  <c r="C27" i="2"/>
  <c r="C18" i="2"/>
  <c r="C26" i="2"/>
  <c r="C22" i="2"/>
  <c r="C24" i="2"/>
  <c r="C23" i="2"/>
  <c r="C34" i="2"/>
  <c r="C32" i="2"/>
  <c r="C19" i="2"/>
  <c r="C33" i="2"/>
  <c r="C38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3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4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6" i="5" s="1"/>
  <c r="G17" i="7"/>
  <c r="H17" i="7"/>
  <c r="I17" i="7"/>
  <c r="J17" i="7"/>
  <c r="K17" i="7"/>
  <c r="E21" i="7"/>
  <c r="F21" i="7" s="1"/>
  <c r="L28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5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9" i="5" s="1"/>
  <c r="G26" i="6"/>
  <c r="H26" i="6"/>
  <c r="I26" i="6"/>
  <c r="J26" i="6"/>
  <c r="K26" i="6"/>
  <c r="E14" i="6"/>
  <c r="F14" i="6" s="1"/>
  <c r="E30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30" i="5"/>
  <c r="L18" i="5"/>
  <c r="L21" i="5"/>
  <c r="L27" i="5"/>
  <c r="L36" i="5"/>
  <c r="L31" i="5"/>
  <c r="L38" i="5"/>
  <c r="L32" i="5"/>
  <c r="L22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9" i="5" s="1"/>
  <c r="L14" i="6"/>
  <c r="F30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5" i="5" s="1"/>
  <c r="L27" i="7"/>
  <c r="T47" i="3"/>
  <c r="T54" i="3"/>
  <c r="L25" i="7"/>
  <c r="M23" i="5" s="1"/>
  <c r="L18" i="7"/>
  <c r="M37" i="5" s="1"/>
  <c r="T59" i="3"/>
  <c r="L34" i="7"/>
  <c r="L17" i="7"/>
  <c r="M26" i="5" s="1"/>
  <c r="L29" i="7"/>
  <c r="L14" i="7"/>
  <c r="M35" i="5" s="1"/>
  <c r="L20" i="7"/>
  <c r="M33" i="5" s="1"/>
  <c r="L15" i="7"/>
  <c r="M24" i="5" s="1"/>
  <c r="L24" i="7"/>
  <c r="M20" i="5" s="1"/>
  <c r="L26" i="7"/>
  <c r="L19" i="7"/>
  <c r="M39" i="5" s="1"/>
  <c r="L36" i="7"/>
  <c r="M40" i="5" s="1"/>
  <c r="L21" i="7"/>
  <c r="M28" i="5" s="1"/>
  <c r="L32" i="7"/>
  <c r="L30" i="7"/>
  <c r="L28" i="7"/>
  <c r="M27" i="3"/>
  <c r="M36" i="5" l="1"/>
  <c r="T36" i="3" s="1"/>
  <c r="M31" i="5"/>
  <c r="M22" i="5"/>
  <c r="M38" i="5"/>
  <c r="M29" i="5"/>
  <c r="M32" i="5"/>
  <c r="M27" i="5"/>
  <c r="M18" i="5"/>
  <c r="T40" i="3"/>
  <c r="M30" i="5"/>
  <c r="T39" i="3" s="1"/>
  <c r="M21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28" i="5" s="1"/>
  <c r="G30" i="6"/>
  <c r="H30" i="6"/>
  <c r="I30" i="6"/>
  <c r="J30" i="6"/>
  <c r="K30" i="6"/>
  <c r="E18" i="6"/>
  <c r="F18" i="6" s="1"/>
  <c r="E32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2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28" i="5" s="1"/>
  <c r="L29" i="6"/>
  <c r="F31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8" i="2"/>
  <c r="L21" i="2"/>
  <c r="E25" i="2"/>
  <c r="L40" i="2"/>
  <c r="E29" i="2"/>
  <c r="L38" i="2"/>
  <c r="L45" i="2"/>
  <c r="E39" i="2"/>
  <c r="L44" i="2"/>
  <c r="L56" i="2"/>
  <c r="L37" i="2"/>
  <c r="E20" i="2"/>
  <c r="L46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7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4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6" i="2"/>
  <c r="M56" i="2"/>
  <c r="O33" i="3"/>
  <c r="O19" i="3"/>
  <c r="M27" i="2"/>
  <c r="F20" i="2"/>
  <c r="F36" i="2"/>
  <c r="M33" i="2"/>
  <c r="M31" i="2"/>
  <c r="M30" i="2"/>
  <c r="M44" i="2"/>
  <c r="M48" i="2"/>
  <c r="F39" i="2"/>
  <c r="F24" i="2"/>
  <c r="M39" i="2"/>
  <c r="F25" i="2"/>
  <c r="F19" i="2"/>
  <c r="F23" i="2"/>
  <c r="F21" i="2"/>
  <c r="F28" i="2"/>
  <c r="F32" i="2"/>
  <c r="M36" i="2"/>
  <c r="F38" i="2"/>
  <c r="F37" i="2"/>
  <c r="F18" i="2"/>
  <c r="F34" i="2"/>
  <c r="F31" i="2"/>
  <c r="F33" i="2"/>
  <c r="F35" i="2"/>
  <c r="F27" i="2"/>
  <c r="M59" i="2"/>
  <c r="M20" i="2"/>
  <c r="M51" i="2"/>
  <c r="M43" i="2"/>
  <c r="M37" i="2"/>
  <c r="M49" i="2"/>
  <c r="M34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5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5" i="2"/>
  <c r="L53" i="2"/>
  <c r="L35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<sst xmlns="http://schemas.openxmlformats.org/spreadsheetml/2006/main" count="10144" uniqueCount="207">
  <si>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</si>
  <si>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</si>
  <si>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</si>
  <si>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</si>
  <si>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</si>
  <si>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</si>
  <si>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</si>
  <si>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</si>
  <si>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</si>
  <si>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</si>
  <si>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</si>
  <si>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</si>
  <si>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</si>
  <si>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</si>
  <si>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</si>
  <si>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</si>
  <si>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</si>
  <si>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</si>
  <si>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</si>
  <si>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</si>
  <si>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</si>
  <si>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</si>
  <si>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</si>
  <si>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</si>
  <si>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</si>
  <si>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</si>
  <si>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</si>
  <si>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</si>
  <si>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</si>
  <si>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</si>
  <si>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</si>
  <si>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</si>
  <si>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</si>
  <si>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</si>
  <si>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</si>
  <si>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</si>
  <si>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</si>
  <si>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</si>
  <si>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</si>
  <si>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</si>
  <si>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</si>
  <si>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</si>
  <si>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</si>
  <si>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</si>
  <si>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</si>
  <si>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</si>
  <si>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</si>
  <si>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</si>
  <si>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</si>
  <si>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</si>
  <si>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</si>
  <si>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</si>
  <si>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Pardini Grand Prix</t>
  </si>
  <si>
    <t>CMP Monthly</t>
  </si>
  <si>
    <t>NTCSC Monthly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</si>
  <si>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</si>
  <si>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</si>
  <si>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</si>
  <si>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</si>
  <si>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</si>
  <si>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</si>
  <si>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</si>
  <si>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</si>
  <si>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</si>
  <si>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</si>
  <si>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</si>
  <si>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</si>
  <si>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</si>
  <si>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</si>
  <si>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</si>
  <si>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</si>
  <si>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</si>
  <si>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</si>
  <si>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</si>
  <si>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</si>
  <si>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</si>
  <si>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</si>
  <si>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</si>
  <si>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</si>
  <si>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</si>
  <si>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</si>
  <si>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</si>
  <si>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</si>
  <si>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</si>
  <si>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</si>
  <si>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</si>
  <si>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</si>
  <si>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</si>
  <si>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</si>
  <si>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</si>
  <si>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</si>
  <si>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</si>
  <si>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</si>
  <si>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</si>
  <si>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</si>
  <si>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</si>
  <si>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</si>
  <si>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</si>
  <si>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</si>
  <si>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</si>
  <si>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</si>
  <si>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</si>
  <si>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</si>
  <si>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</si>
  <si>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</si>
  <si>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</si>
  <si>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</si>
  <si>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</si>
  <si>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</si>
  <si>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</si>
  <si>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</si>
  <si>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</si>
  <si>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</si>
  <si>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</si>
  <si>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</si>
  <si>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</si>
  <si>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</si>
  <si>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</si>
  <si>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</si>
  <si>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</si>
  <si>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</si>
  <si>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</si>
  <si>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</si>
  <si>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</si>
  <si>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</si>
  <si>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</si>
  <si>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</si>
  <si>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</si>
  <si>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</si>
  <si>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</si>
  <si>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</si>
  <si>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</si>
  <si>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</si>
  <si>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</si>
  <si>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</si>
  <si>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</si>
  <si>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</si>
  <si>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</si>
  <si>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</si>
  <si>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</si>
  <si>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</si>
  <si>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</si>
  <si>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</si>
  <si>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</si>
  <si>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</si>
  <si>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</si>
  <si>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</si>
  <si>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</si>
  <si>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</si>
  <si>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</si>
  <si>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</si>
  <si>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</si>
  <si>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</si>
  <si>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</si>
  <si>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</si>
  <si>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</si>
  <si>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</si>
  <si>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</si>
  <si>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</si>
  <si>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</si>
  <si>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</si>
  <si>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</si>
  <si>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</si>
  <si>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</si>
  <si>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</si>
  <si>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</si>
  <si>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</si>
  <si>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</si>
  <si>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</si>
  <si>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</si>
  <si>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</si>
  <si>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</si>
  <si>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Event 52</t>
  </si>
  <si>
    <t>Event 53</t>
  </si>
  <si>
    <t>Jr Pan Ams</t>
  </si>
  <si>
    <t>Kolo KZR Cup 1</t>
  </si>
  <si>
    <t>Kolo KZR Cup 2</t>
  </si>
  <si>
    <t>Event 55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</si>
  <si>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</si>
  <si>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</si>
  <si>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</si>
  <si>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</si>
  <si>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</si>
  <si>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</si>
  <si>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</si>
  <si>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51</t>
  </si>
  <si>
    <t>Event 56</t>
  </si>
  <si>
    <t>Event 57</t>
  </si>
  <si>
    <t>Zippy Open 3</t>
  </si>
  <si>
    <t>West Point Black Knight Open 1</t>
  </si>
  <si>
    <t>West Point Black Knight Open 2</t>
  </si>
  <si>
    <t>Event 84</t>
  </si>
  <si>
    <t>Event 95</t>
  </si>
  <si>
    <t>Event 96</t>
  </si>
  <si>
    <t>October</t>
  </si>
  <si>
    <t>CMP Monthly (Camp Perry)</t>
  </si>
  <si>
    <t>Alabama Cup 1</t>
  </si>
  <si>
    <t>Alabama Cup 2</t>
  </si>
  <si>
    <t>Event 85</t>
  </si>
  <si>
    <t>Event 86</t>
  </si>
  <si>
    <t>Event 87</t>
  </si>
  <si>
    <t>Event 97</t>
  </si>
  <si>
    <t>Event 98</t>
  </si>
  <si>
    <t>Horned Frog 1</t>
  </si>
  <si>
    <t>Horned Frog 2</t>
  </si>
  <si>
    <t>October 20, 2025</t>
  </si>
  <si>
    <t>CMP Monthly (Anniston)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</si>
</sst>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V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4" ht="18.5" x14ac:dyDescent="0.45">
      <c r="B1" s="1" t="s">
        <v>0</v>
      </c>
    </row>
    <row r="2" spans="1:74" ht="18.5" x14ac:dyDescent="0.45">
      <c r="B2" s="1" t="s">
        <v>1</v>
      </c>
    </row>
    <row r="3" spans="1:74" x14ac:dyDescent="0.35">
      <c r="B3" s="2" t="str">
        <f>Summary!B2</f>
        <v>October 20, 2025</v>
      </c>
    </row>
    <row r="5" spans="1:74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4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4" x14ac:dyDescent="0.35">
      <c r="B7" s="102" t="s">
        <v>4</v>
      </c>
      <c r="C7" s="102"/>
      <c r="D7" s="102"/>
      <c r="E7" s="103"/>
      <c r="F7" s="6">
        <v>625</v>
      </c>
      <c r="I7" s="5"/>
    </row>
    <row r="10" spans="1:74" ht="18.5" x14ac:dyDescent="0.45">
      <c r="C10" s="7" t="s">
        <v>5</v>
      </c>
    </row>
    <row r="11" spans="1:74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  <c r="BV11" s="64" t="s">
        <v>15</v>
      </c>
    </row>
    <row r="12" spans="1:74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139</v>
      </c>
      <c r="AU12" s="64" t="s">
        <v>139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40</v>
      </c>
      <c r="BA12" s="64" t="s">
        <v>40</v>
      </c>
      <c r="BB12" s="64" t="s">
        <v>40</v>
      </c>
      <c r="BC12" s="64" t="s">
        <v>41</v>
      </c>
      <c r="BD12" s="64" t="s">
        <v>41</v>
      </c>
      <c r="BE12" s="64" t="s">
        <v>41</v>
      </c>
      <c r="BF12" s="64" t="s">
        <v>41</v>
      </c>
      <c r="BG12" s="64" t="s">
        <v>42</v>
      </c>
      <c r="BH12" s="64" t="s">
        <v>42</v>
      </c>
      <c r="BI12" s="64" t="s">
        <v>43</v>
      </c>
      <c r="BJ12" s="64" t="s">
        <v>43</v>
      </c>
      <c r="BK12" s="64" t="s">
        <v>43</v>
      </c>
      <c r="BL12" s="64" t="s">
        <v>180</v>
      </c>
      <c r="BM12" s="64" t="s">
        <v>180</v>
      </c>
      <c r="BN12" s="64" t="s">
        <v>180</v>
      </c>
      <c r="BO12" s="64" t="s">
        <v>194</v>
      </c>
      <c r="BP12" s="64" t="s">
        <v>194</v>
      </c>
      <c r="BQ12" s="64" t="s">
        <v>194</v>
      </c>
      <c r="BR12" s="64" t="s">
        <v>194</v>
      </c>
      <c r="BS12" s="64" t="s">
        <v>16</v>
      </c>
      <c r="BT12" s="64" t="s">
        <v>16</v>
      </c>
      <c r="BU12" s="64" t="s">
        <v>16</v>
      </c>
      <c r="BV12" s="64" t="s">
        <v>16</v>
      </c>
    </row>
    <row r="13" spans="1:74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48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129</v>
      </c>
      <c r="AK13" s="64" t="s">
        <v>130</v>
      </c>
      <c r="AL13" s="64" t="s">
        <v>53</v>
      </c>
      <c r="AM13" s="64" t="s">
        <v>54</v>
      </c>
      <c r="AN13" s="64" t="s">
        <v>136</v>
      </c>
      <c r="AO13" s="64" t="s">
        <v>136</v>
      </c>
      <c r="AP13" s="64" t="s">
        <v>137</v>
      </c>
      <c r="AQ13" s="64" t="s">
        <v>137</v>
      </c>
      <c r="AR13" s="64" t="s">
        <v>49</v>
      </c>
      <c r="AS13" s="64" t="s">
        <v>141</v>
      </c>
      <c r="AT13" s="64" t="s">
        <v>75</v>
      </c>
      <c r="AU13" s="64" t="s">
        <v>140</v>
      </c>
      <c r="AV13" s="64" t="s">
        <v>152</v>
      </c>
      <c r="AW13" s="64" t="s">
        <v>143</v>
      </c>
      <c r="AX13" s="64" t="s">
        <v>143</v>
      </c>
      <c r="AY13" s="64" t="s">
        <v>144</v>
      </c>
      <c r="AZ13" s="64" t="s">
        <v>54</v>
      </c>
      <c r="BA13" s="64" t="s">
        <v>53</v>
      </c>
      <c r="BB13" s="64" t="s">
        <v>164</v>
      </c>
      <c r="BC13" s="64" t="s">
        <v>53</v>
      </c>
      <c r="BD13" s="64" t="s">
        <v>51</v>
      </c>
      <c r="BE13" s="64" t="s">
        <v>168</v>
      </c>
      <c r="BF13" s="64" t="s">
        <v>169</v>
      </c>
      <c r="BG13" s="64" t="s">
        <v>170</v>
      </c>
      <c r="BH13" s="64" t="s">
        <v>171</v>
      </c>
      <c r="BI13" s="64" t="s">
        <v>52</v>
      </c>
      <c r="BJ13" s="64" t="s">
        <v>174</v>
      </c>
      <c r="BK13" s="64" t="s">
        <v>54</v>
      </c>
      <c r="BL13" s="64" t="s">
        <v>182</v>
      </c>
      <c r="BM13" s="64" t="s">
        <v>53</v>
      </c>
      <c r="BN13" s="64" t="s">
        <v>189</v>
      </c>
      <c r="BO13" s="64" t="s">
        <v>195</v>
      </c>
      <c r="BP13" s="64" t="s">
        <v>196</v>
      </c>
      <c r="BQ13" s="64" t="s">
        <v>197</v>
      </c>
      <c r="BR13" s="64" t="s">
        <v>206</v>
      </c>
      <c r="BS13" s="64" t="s">
        <v>191</v>
      </c>
      <c r="BT13" s="64" t="s">
        <v>198</v>
      </c>
      <c r="BU13" s="64" t="s">
        <v>199</v>
      </c>
      <c r="BV13" s="64" t="s">
        <v>200</v>
      </c>
    </row>
    <row r="14" spans="1:74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138</v>
      </c>
      <c r="E14" s="12">
        <f t="shared" ref="E14:E50" si="2">IF(COUNT(N14:BV14)=0,"", COUNT(N14:BV14))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IFERROR(LARGE((N14:BV14),1),"")</f>
        <v>627.29999999999995</v>
      </c>
      <c r="H14" s="71">
        <f t="shared" ref="H14:H50" si="5">IFERROR(LARGE((N14:BV14),2),"")</f>
        <v>626.1</v>
      </c>
      <c r="I14" s="71">
        <f t="shared" ref="I14:I50" si="6">IFERROR(LARGE((N14:BV14),3),"")</f>
        <v>624.29999999999995</v>
      </c>
      <c r="J14" s="71">
        <f t="shared" ref="J14:J50" si="7">IFERROR(LARGE((N14:BV14),4),"")</f>
        <v>623.5</v>
      </c>
      <c r="K14" s="71">
        <f t="shared" ref="K14:K50" si="8">IFERROR(LARGE((N14:BV14),5),"")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626.1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623</v>
      </c>
      <c r="AX14" s="12">
        <v>623.5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>
        <v>627.29999999999995</v>
      </c>
      <c r="BF14" s="12">
        <v>622.29999999999995</v>
      </c>
      <c r="BG14" s="12">
        <v>614.5</v>
      </c>
      <c r="BH14" s="12">
        <v>624.29999999999995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</row>
    <row r="15" spans="1:74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66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626</v>
      </c>
      <c r="U15" s="12">
        <v>628.70000000000005</v>
      </c>
      <c r="V15" s="12">
        <v>628.70000000000005</v>
      </c>
      <c r="W15" s="12">
        <v>630.29999999999995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>
        <v>623.9</v>
      </c>
      <c r="AL15" s="12" t="s">
        <v>12</v>
      </c>
      <c r="AM15" s="12" t="s">
        <v>12</v>
      </c>
      <c r="AN15" s="12">
        <v>628.9</v>
      </c>
      <c r="AO15" s="12">
        <v>632.70000000000005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>
        <v>625.20000000000005</v>
      </c>
      <c r="BH15" s="12">
        <v>626</v>
      </c>
      <c r="BI15" s="12">
        <v>631</v>
      </c>
      <c r="BJ15" s="12" t="s">
        <v>12</v>
      </c>
      <c r="BK15" s="12">
        <v>628.4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</row>
    <row r="16" spans="1:74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114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627.4</v>
      </c>
      <c r="W16" s="12">
        <v>628.4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615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</row>
    <row r="17" spans="1:74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62</v>
      </c>
      <c r="E17" s="12">
        <f t="shared" si="2"/>
        <v>17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627.20000000000005</v>
      </c>
      <c r="J17" s="71">
        <f t="shared" si="7"/>
        <v>626.79999999999995</v>
      </c>
      <c r="K17" s="71">
        <f t="shared" si="8"/>
        <v>626.6</v>
      </c>
      <c r="L17" s="72">
        <f t="shared" si="9"/>
        <v>627.31999999999994</v>
      </c>
      <c r="N17" s="12" t="s">
        <v>12</v>
      </c>
      <c r="O17" s="12" t="s">
        <v>12</v>
      </c>
      <c r="P17" s="12" t="s">
        <v>12</v>
      </c>
      <c r="Q17" s="12">
        <v>625.5</v>
      </c>
      <c r="R17" s="12">
        <v>627.20000000000005</v>
      </c>
      <c r="S17" s="12">
        <v>626.4</v>
      </c>
      <c r="T17" s="12">
        <v>620.79999999999995</v>
      </c>
      <c r="U17" s="12">
        <v>624.4</v>
      </c>
      <c r="V17" s="12">
        <v>623.6</v>
      </c>
      <c r="W17" s="12">
        <v>628.70000000000005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626.29999999999995</v>
      </c>
      <c r="AC17" s="12">
        <v>626.6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>
        <v>626.79999999999995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>
        <v>622.70000000000005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>
        <v>622.1</v>
      </c>
      <c r="BF17" s="12">
        <v>627.29999999999995</v>
      </c>
      <c r="BG17" s="12">
        <v>620.29999999999995</v>
      </c>
      <c r="BH17" s="12">
        <v>622.6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625.9</v>
      </c>
      <c r="BQ17" s="12">
        <v>622.79999999999995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</row>
    <row r="18" spans="1:74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70</v>
      </c>
      <c r="E18" s="12">
        <f t="shared" si="2"/>
        <v>6</v>
      </c>
      <c r="F18" s="12">
        <f t="shared" si="3"/>
        <v>5</v>
      </c>
      <c r="G18" s="71">
        <f t="shared" si="4"/>
        <v>621.9</v>
      </c>
      <c r="H18" s="71">
        <f t="shared" si="5"/>
        <v>621.1</v>
      </c>
      <c r="I18" s="71">
        <f t="shared" si="6"/>
        <v>618.1</v>
      </c>
      <c r="J18" s="71">
        <f t="shared" si="7"/>
        <v>616.5</v>
      </c>
      <c r="K18" s="71">
        <f t="shared" si="8"/>
        <v>612.5</v>
      </c>
      <c r="L18" s="72">
        <f t="shared" si="9"/>
        <v>618.02</v>
      </c>
      <c r="N18" s="12" t="s">
        <v>12</v>
      </c>
      <c r="O18" s="12" t="s">
        <v>12</v>
      </c>
      <c r="P18" s="12" t="s">
        <v>12</v>
      </c>
      <c r="Q18" s="12">
        <v>618.1</v>
      </c>
      <c r="R18" s="12">
        <v>621.1</v>
      </c>
      <c r="S18" s="12" t="s">
        <v>12</v>
      </c>
      <c r="T18" s="12" t="s">
        <v>12</v>
      </c>
      <c r="U18" s="12" t="s">
        <v>12</v>
      </c>
      <c r="V18" s="12">
        <v>616.5</v>
      </c>
      <c r="W18" s="12">
        <v>621.9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606.5</v>
      </c>
      <c r="BH18" s="12">
        <v>612.5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</row>
    <row r="19" spans="1:74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67</v>
      </c>
      <c r="E19" s="12">
        <f t="shared" si="2"/>
        <v>20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 t="s">
        <v>12</v>
      </c>
      <c r="P19" s="12" t="s">
        <v>12</v>
      </c>
      <c r="Q19" s="12">
        <v>626.6</v>
      </c>
      <c r="R19" s="12">
        <v>620.9</v>
      </c>
      <c r="S19" s="12">
        <v>628.20000000000005</v>
      </c>
      <c r="T19" s="12">
        <v>625.29999999999995</v>
      </c>
      <c r="U19" s="12">
        <v>627.79999999999995</v>
      </c>
      <c r="V19" s="12">
        <v>629.29999999999995</v>
      </c>
      <c r="W19" s="12">
        <v>624.20000000000005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>
        <v>626.1</v>
      </c>
      <c r="AE19" s="12">
        <v>620.5</v>
      </c>
      <c r="AF19" s="12">
        <v>623.79999999999995</v>
      </c>
      <c r="AG19" s="12">
        <v>623.20000000000005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622.5</v>
      </c>
      <c r="AO19" s="12">
        <v>622.20000000000005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626.4</v>
      </c>
      <c r="AZ19" s="12">
        <v>626.6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>
        <v>627.4</v>
      </c>
      <c r="BH19" s="12">
        <v>624.4</v>
      </c>
      <c r="BI19" s="12" t="s">
        <v>12</v>
      </c>
      <c r="BJ19" s="12" t="s">
        <v>12</v>
      </c>
      <c r="BK19" s="12">
        <v>626.79999999999995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>
        <v>628.79999999999995</v>
      </c>
      <c r="BQ19" s="12">
        <v>626.6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</row>
    <row r="20" spans="1:74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64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632.1</v>
      </c>
      <c r="K20" s="71">
        <f t="shared" si="8"/>
        <v>631.9</v>
      </c>
      <c r="L20" s="72">
        <f t="shared" si="9"/>
        <v>633.46</v>
      </c>
      <c r="N20" s="12" t="s">
        <v>12</v>
      </c>
      <c r="O20" s="12" t="s">
        <v>12</v>
      </c>
      <c r="P20" s="12" t="s">
        <v>12</v>
      </c>
      <c r="Q20" s="12">
        <v>630.6</v>
      </c>
      <c r="R20" s="12">
        <v>628.79999999999995</v>
      </c>
      <c r="S20" s="12">
        <v>626.9</v>
      </c>
      <c r="T20" s="12">
        <v>619.79999999999995</v>
      </c>
      <c r="U20" s="12">
        <v>628.29999999999995</v>
      </c>
      <c r="V20" s="12">
        <v>625</v>
      </c>
      <c r="W20" s="12">
        <v>629.70000000000005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635.5</v>
      </c>
      <c r="AE20" s="12">
        <v>628.4</v>
      </c>
      <c r="AF20" s="12">
        <v>632.9</v>
      </c>
      <c r="AG20" s="12">
        <v>631.9</v>
      </c>
      <c r="AH20" s="12" t="s">
        <v>12</v>
      </c>
      <c r="AI20" s="12" t="s">
        <v>12</v>
      </c>
      <c r="AJ20" s="12">
        <v>621.9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630.1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>
        <v>623.79999999999995</v>
      </c>
      <c r="AZ20" s="12">
        <v>629.9</v>
      </c>
      <c r="BA20" s="12" t="s">
        <v>12</v>
      </c>
      <c r="BB20" s="12" t="s">
        <v>12</v>
      </c>
      <c r="BC20" s="12" t="s">
        <v>12</v>
      </c>
      <c r="BD20" s="12">
        <v>630.79999999999995</v>
      </c>
      <c r="BE20" s="12" t="s">
        <v>12</v>
      </c>
      <c r="BF20" s="12" t="s">
        <v>12</v>
      </c>
      <c r="BG20" s="12">
        <v>627.79999999999995</v>
      </c>
      <c r="BH20" s="12">
        <v>629.1</v>
      </c>
      <c r="BI20" s="12">
        <v>632.1</v>
      </c>
      <c r="BJ20" s="12" t="s">
        <v>12</v>
      </c>
      <c r="BK20" s="12">
        <v>634.9</v>
      </c>
      <c r="BL20" s="12" t="s">
        <v>12</v>
      </c>
      <c r="BM20" s="12">
        <v>630.29999999999995</v>
      </c>
      <c r="BN20" s="12" t="s">
        <v>12</v>
      </c>
      <c r="BO20" s="12" t="s">
        <v>12</v>
      </c>
      <c r="BP20" s="12">
        <v>631.6</v>
      </c>
      <c r="BQ20" s="12">
        <v>631.5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</row>
    <row r="21" spans="1:74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59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626.9</v>
      </c>
      <c r="U21" s="12">
        <v>628.79999999999995</v>
      </c>
      <c r="V21" s="12">
        <v>624.4</v>
      </c>
      <c r="W21" s="12">
        <v>627.9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>
        <v>630</v>
      </c>
      <c r="AO21" s="12">
        <v>628.4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627.79999999999995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630.20000000000005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>
        <v>629.70000000000005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</row>
    <row r="22" spans="1:74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22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629.5</v>
      </c>
      <c r="L22" s="72">
        <f t="shared" si="9"/>
        <v>630.24</v>
      </c>
      <c r="N22" s="12" t="s">
        <v>12</v>
      </c>
      <c r="O22" s="12" t="s">
        <v>12</v>
      </c>
      <c r="P22" s="12" t="s">
        <v>12</v>
      </c>
      <c r="Q22" s="12">
        <v>629.5</v>
      </c>
      <c r="R22" s="12">
        <v>627.79999999999995</v>
      </c>
      <c r="S22" s="12">
        <v>623.20000000000005</v>
      </c>
      <c r="T22" s="12">
        <v>626.6</v>
      </c>
      <c r="U22" s="12">
        <v>627.20000000000005</v>
      </c>
      <c r="V22" s="12">
        <v>628</v>
      </c>
      <c r="W22" s="12">
        <v>627.4</v>
      </c>
      <c r="X22" s="12">
        <v>628.79999999999995</v>
      </c>
      <c r="Y22" s="12">
        <v>626.29999999999995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631.70000000000005</v>
      </c>
      <c r="AG22" s="12">
        <v>628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629.79999999999995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>
        <v>622</v>
      </c>
      <c r="AU22" s="12" t="s">
        <v>12</v>
      </c>
      <c r="AV22" s="12">
        <v>626</v>
      </c>
      <c r="AW22" s="12" t="s">
        <v>12</v>
      </c>
      <c r="AX22" s="12" t="s">
        <v>12</v>
      </c>
      <c r="AY22" s="12" t="s">
        <v>12</v>
      </c>
      <c r="AZ22" s="12">
        <v>628.6</v>
      </c>
      <c r="BA22" s="12" t="s">
        <v>12</v>
      </c>
      <c r="BB22" s="12" t="s">
        <v>12</v>
      </c>
      <c r="BC22" s="12" t="s">
        <v>12</v>
      </c>
      <c r="BD22" s="12">
        <v>626</v>
      </c>
      <c r="BE22" s="12" t="s">
        <v>12</v>
      </c>
      <c r="BF22" s="12" t="s">
        <v>12</v>
      </c>
      <c r="BG22" s="12">
        <v>621</v>
      </c>
      <c r="BH22" s="12">
        <v>629.70000000000005</v>
      </c>
      <c r="BI22" s="12">
        <v>628.79999999999995</v>
      </c>
      <c r="BJ22" s="12" t="s">
        <v>12</v>
      </c>
      <c r="BK22" s="12" t="s">
        <v>12</v>
      </c>
      <c r="BL22" s="12" t="s">
        <v>12</v>
      </c>
      <c r="BM22" s="12">
        <v>627.1</v>
      </c>
      <c r="BN22" s="12" t="s">
        <v>12</v>
      </c>
      <c r="BO22" s="12" t="s">
        <v>12</v>
      </c>
      <c r="BP22" s="12">
        <v>630.5</v>
      </c>
      <c r="BQ22" s="12">
        <v>625.79999999999995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</row>
    <row r="23" spans="1:74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68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626.70000000000005</v>
      </c>
      <c r="U23" s="12">
        <v>624.9</v>
      </c>
      <c r="V23" s="12">
        <v>627.29999999999995</v>
      </c>
      <c r="W23" s="12">
        <v>628.4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>
        <v>626.1</v>
      </c>
      <c r="AL23" s="12" t="s">
        <v>12</v>
      </c>
      <c r="AM23" s="12" t="s">
        <v>12</v>
      </c>
      <c r="AN23" s="12">
        <v>629</v>
      </c>
      <c r="AO23" s="12">
        <v>630.6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>
        <v>627.5</v>
      </c>
      <c r="AV23" s="12" t="s">
        <v>12</v>
      </c>
      <c r="AW23" s="12">
        <v>629</v>
      </c>
      <c r="AX23" s="12">
        <v>626.20000000000005</v>
      </c>
      <c r="AY23" s="12" t="s">
        <v>12</v>
      </c>
      <c r="AZ23" s="12" t="s">
        <v>12</v>
      </c>
      <c r="BA23" s="12" t="s">
        <v>12</v>
      </c>
      <c r="BB23" s="12">
        <v>628</v>
      </c>
      <c r="BC23" s="12" t="s">
        <v>12</v>
      </c>
      <c r="BD23" s="12" t="s">
        <v>12</v>
      </c>
      <c r="BE23" s="12">
        <v>629.79999999999995</v>
      </c>
      <c r="BF23" s="12">
        <v>630.29999999999995</v>
      </c>
      <c r="BG23" s="12">
        <v>624.1</v>
      </c>
      <c r="BH23" s="12">
        <v>625.20000000000005</v>
      </c>
      <c r="BI23" s="12">
        <v>626.70000000000005</v>
      </c>
      <c r="BJ23" s="12">
        <v>623.70000000000005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</row>
    <row r="24" spans="1:74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60</v>
      </c>
      <c r="E24" s="12">
        <f t="shared" si="2"/>
        <v>16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 t="s">
        <v>12</v>
      </c>
      <c r="P24" s="12" t="s">
        <v>12</v>
      </c>
      <c r="Q24" s="12">
        <v>624.5</v>
      </c>
      <c r="R24" s="12">
        <v>626.70000000000005</v>
      </c>
      <c r="S24" s="12">
        <v>627.4</v>
      </c>
      <c r="T24" s="12">
        <v>625.5</v>
      </c>
      <c r="U24" s="12">
        <v>627.70000000000005</v>
      </c>
      <c r="V24" s="12">
        <v>626.70000000000005</v>
      </c>
      <c r="W24" s="12">
        <v>627.20000000000005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621.20000000000005</v>
      </c>
      <c r="AC24" s="12">
        <v>625.4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>
        <v>629.1</v>
      </c>
      <c r="BD24" s="12" t="s">
        <v>12</v>
      </c>
      <c r="BE24" s="12">
        <v>630.70000000000005</v>
      </c>
      <c r="BF24" s="12">
        <v>627.9</v>
      </c>
      <c r="BG24" s="12">
        <v>626.6</v>
      </c>
      <c r="BH24" s="12">
        <v>629.6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>
        <v>626.9</v>
      </c>
      <c r="BQ24" s="12">
        <v>631.6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</row>
    <row r="25" spans="1:74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73</v>
      </c>
      <c r="E25" s="12">
        <f t="shared" si="2"/>
        <v>22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>
        <v>616.20000000000005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621.1</v>
      </c>
      <c r="U25" s="12" t="s">
        <v>12</v>
      </c>
      <c r="V25" s="12">
        <v>621.6</v>
      </c>
      <c r="W25" s="12">
        <v>621.20000000000005</v>
      </c>
      <c r="X25" s="12" t="s">
        <v>12</v>
      </c>
      <c r="Y25" s="12" t="s">
        <v>12</v>
      </c>
      <c r="Z25" s="12">
        <v>618.79999999999995</v>
      </c>
      <c r="AA25" s="12">
        <v>620.70000000000005</v>
      </c>
      <c r="AB25" s="12" t="s">
        <v>12</v>
      </c>
      <c r="AC25" s="12" t="s">
        <v>12</v>
      </c>
      <c r="AD25" s="12">
        <v>621.79999999999995</v>
      </c>
      <c r="AE25" s="12">
        <v>621.4</v>
      </c>
      <c r="AF25" s="12" t="s">
        <v>12</v>
      </c>
      <c r="AG25" s="12" t="s">
        <v>12</v>
      </c>
      <c r="AH25" s="12">
        <v>619.20000000000005</v>
      </c>
      <c r="AI25" s="12">
        <v>623.1</v>
      </c>
      <c r="AJ25" s="12">
        <v>621.1</v>
      </c>
      <c r="AK25" s="12" t="s">
        <v>12</v>
      </c>
      <c r="AL25" s="12">
        <v>614.1</v>
      </c>
      <c r="AM25" s="12" t="s">
        <v>12</v>
      </c>
      <c r="AN25" s="12">
        <v>615.20000000000005</v>
      </c>
      <c r="AO25" s="12" t="s">
        <v>12</v>
      </c>
      <c r="AP25" s="12" t="s">
        <v>12</v>
      </c>
      <c r="AQ25" s="12" t="s">
        <v>12</v>
      </c>
      <c r="AR25" s="12">
        <v>616.6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>
        <v>616.4</v>
      </c>
      <c r="AX25" s="12">
        <v>616.9</v>
      </c>
      <c r="AY25" s="12" t="s">
        <v>12</v>
      </c>
      <c r="AZ25" s="12" t="s">
        <v>12</v>
      </c>
      <c r="BA25" s="12" t="s">
        <v>12</v>
      </c>
      <c r="BB25" s="12">
        <v>620.70000000000005</v>
      </c>
      <c r="BC25" s="12" t="s">
        <v>12</v>
      </c>
      <c r="BD25" s="12" t="s">
        <v>12</v>
      </c>
      <c r="BE25" s="12">
        <v>619.1</v>
      </c>
      <c r="BF25" s="12">
        <v>620.1</v>
      </c>
      <c r="BG25" s="12">
        <v>616.29999999999995</v>
      </c>
      <c r="BH25" s="12">
        <v>616.9</v>
      </c>
      <c r="BI25" s="12">
        <v>616.4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</row>
    <row r="26" spans="1:74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71</v>
      </c>
      <c r="E26" s="12">
        <f t="shared" si="2"/>
        <v>7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625.20000000000005</v>
      </c>
      <c r="J26" s="71">
        <f t="shared" si="7"/>
        <v>622.29999999999995</v>
      </c>
      <c r="K26" s="71">
        <f t="shared" si="8"/>
        <v>622.20000000000005</v>
      </c>
      <c r="L26" s="72">
        <f t="shared" si="9"/>
        <v>624.16000000000008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625.20000000000005</v>
      </c>
      <c r="S26" s="12" t="s">
        <v>12</v>
      </c>
      <c r="T26" s="12" t="s">
        <v>12</v>
      </c>
      <c r="U26" s="12" t="s">
        <v>12</v>
      </c>
      <c r="V26" s="12">
        <v>621.6</v>
      </c>
      <c r="W26" s="12">
        <v>625.20000000000005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622.29999999999995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>
        <v>625.9</v>
      </c>
      <c r="BQ26" s="12">
        <v>620.79999999999995</v>
      </c>
      <c r="BR26" s="12">
        <v>622.20000000000005</v>
      </c>
      <c r="BS26" s="12" t="s">
        <v>12</v>
      </c>
      <c r="BT26" s="12" t="s">
        <v>12</v>
      </c>
      <c r="BU26" s="12" t="s">
        <v>12</v>
      </c>
      <c r="BV26" s="12" t="s">
        <v>12</v>
      </c>
    </row>
    <row r="27" spans="1:74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65</v>
      </c>
      <c r="E27" s="12">
        <f t="shared" si="2"/>
        <v>10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626</v>
      </c>
      <c r="W27" s="12">
        <v>629.9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>
        <v>628.9</v>
      </c>
      <c r="AL27" s="12" t="s">
        <v>12</v>
      </c>
      <c r="AM27" s="12" t="s">
        <v>12</v>
      </c>
      <c r="AN27" s="12">
        <v>625.29999999999995</v>
      </c>
      <c r="AO27" s="12">
        <v>632.9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>
        <v>632.20000000000005</v>
      </c>
      <c r="AX27" s="12">
        <v>625.1</v>
      </c>
      <c r="AY27" s="12" t="s">
        <v>12</v>
      </c>
      <c r="AZ27" s="12" t="s">
        <v>12</v>
      </c>
      <c r="BA27" s="12" t="s">
        <v>12</v>
      </c>
      <c r="BB27" s="12">
        <v>632</v>
      </c>
      <c r="BC27" s="12" t="s">
        <v>12</v>
      </c>
      <c r="BD27" s="12">
        <v>629.6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>
        <v>626.29999999999995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</row>
    <row r="28" spans="1:74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149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625.9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622.79999999999995</v>
      </c>
      <c r="BF28" s="12">
        <v>627.4</v>
      </c>
      <c r="BG28" s="12">
        <v>619.70000000000005</v>
      </c>
      <c r="BH28" s="12">
        <v>619.5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</row>
    <row r="29" spans="1:74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184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>
        <v>628.4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</row>
    <row r="30" spans="1:74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58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631.20000000000005</v>
      </c>
      <c r="W30" s="12">
        <v>629.20000000000005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627.79999999999995</v>
      </c>
      <c r="AC30" s="12">
        <v>624.79999999999995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>
        <v>630.4</v>
      </c>
      <c r="BE30" s="12" t="s">
        <v>12</v>
      </c>
      <c r="BF30" s="12" t="s">
        <v>12</v>
      </c>
      <c r="BG30" s="12">
        <v>628.70000000000005</v>
      </c>
      <c r="BH30" s="12">
        <v>627.1</v>
      </c>
      <c r="BI30" s="12" t="s">
        <v>12</v>
      </c>
      <c r="BJ30" s="12" t="s">
        <v>12</v>
      </c>
      <c r="BK30" s="12">
        <v>628.29999999999995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</row>
    <row r="31" spans="1:74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63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626.5</v>
      </c>
      <c r="U31" s="12">
        <v>614.70000000000005</v>
      </c>
      <c r="V31" s="12">
        <v>621.79999999999995</v>
      </c>
      <c r="W31" s="12">
        <v>620.9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>
        <v>616</v>
      </c>
      <c r="AO31" s="12">
        <v>619.79999999999995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>
        <v>606.4</v>
      </c>
      <c r="BF31" s="12">
        <v>614.4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</row>
    <row r="32" spans="1:74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74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>
        <v>620</v>
      </c>
      <c r="U32" s="12" t="s">
        <v>12</v>
      </c>
      <c r="V32" s="12">
        <v>622.4</v>
      </c>
      <c r="W32" s="12">
        <v>621.5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620.79999999999995</v>
      </c>
      <c r="AC32" s="12">
        <v>616.6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</row>
    <row r="33" spans="1:74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57</v>
      </c>
      <c r="E33" s="12">
        <f t="shared" si="2"/>
        <v>22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 t="s">
        <v>12</v>
      </c>
      <c r="Q33" s="12">
        <v>622.6</v>
      </c>
      <c r="R33" s="12">
        <v>624.4</v>
      </c>
      <c r="S33" s="12" t="s">
        <v>12</v>
      </c>
      <c r="T33" s="12">
        <v>629</v>
      </c>
      <c r="U33" s="12">
        <v>622.1</v>
      </c>
      <c r="V33" s="12">
        <v>622.29999999999995</v>
      </c>
      <c r="W33" s="12">
        <v>626.5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627.1</v>
      </c>
      <c r="AE33" s="12">
        <v>624.29999999999995</v>
      </c>
      <c r="AF33" s="12">
        <v>621.70000000000005</v>
      </c>
      <c r="AG33" s="12">
        <v>624.5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>
        <v>623.5</v>
      </c>
      <c r="AO33" s="12">
        <v>627.20000000000005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630.9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>
        <v>630.5</v>
      </c>
      <c r="BD33" s="12" t="s">
        <v>12</v>
      </c>
      <c r="BE33" s="12">
        <v>626.5</v>
      </c>
      <c r="BF33" s="12">
        <v>627.1</v>
      </c>
      <c r="BG33" s="12">
        <v>629</v>
      </c>
      <c r="BH33" s="12">
        <v>625</v>
      </c>
      <c r="BI33" s="12" t="s">
        <v>12</v>
      </c>
      <c r="BJ33" s="12" t="s">
        <v>12</v>
      </c>
      <c r="BK33" s="12">
        <v>633.70000000000005</v>
      </c>
      <c r="BL33" s="12" t="s">
        <v>12</v>
      </c>
      <c r="BM33" s="12">
        <v>629.5</v>
      </c>
      <c r="BN33" s="12" t="s">
        <v>12</v>
      </c>
      <c r="BO33" s="12" t="s">
        <v>12</v>
      </c>
      <c r="BP33" s="12">
        <v>628.9</v>
      </c>
      <c r="BQ33" s="12">
        <v>631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</row>
    <row r="34" spans="1:74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69</v>
      </c>
      <c r="E34" s="12">
        <f t="shared" si="2"/>
        <v>16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>
        <v>621.1</v>
      </c>
      <c r="R34" s="12">
        <v>618.70000000000005</v>
      </c>
      <c r="S34" s="12" t="s">
        <v>12</v>
      </c>
      <c r="T34" s="12" t="s">
        <v>12</v>
      </c>
      <c r="U34" s="12" t="s">
        <v>12</v>
      </c>
      <c r="V34" s="12">
        <v>624.1</v>
      </c>
      <c r="W34" s="12">
        <v>623.20000000000005</v>
      </c>
      <c r="X34" s="12" t="s">
        <v>12</v>
      </c>
      <c r="Y34" s="12" t="s">
        <v>12</v>
      </c>
      <c r="Z34" s="12">
        <v>622.20000000000005</v>
      </c>
      <c r="AA34" s="12">
        <v>619.5</v>
      </c>
      <c r="AB34" s="12" t="s">
        <v>12</v>
      </c>
      <c r="AC34" s="12" t="s">
        <v>12</v>
      </c>
      <c r="AD34" s="12">
        <v>626</v>
      </c>
      <c r="AE34" s="12">
        <v>620.70000000000005</v>
      </c>
      <c r="AF34" s="12" t="s">
        <v>12</v>
      </c>
      <c r="AG34" s="12" t="s">
        <v>12</v>
      </c>
      <c r="AH34" s="12">
        <v>627.79999999999995</v>
      </c>
      <c r="AI34" s="12">
        <v>624.9</v>
      </c>
      <c r="AJ34" s="12">
        <v>616.9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>
        <v>624.79999999999995</v>
      </c>
      <c r="AX34" s="12">
        <v>625.1</v>
      </c>
      <c r="AY34" s="12" t="s">
        <v>12</v>
      </c>
      <c r="AZ34" s="12" t="s">
        <v>12</v>
      </c>
      <c r="BA34" s="12" t="s">
        <v>12</v>
      </c>
      <c r="BB34" s="12">
        <v>616</v>
      </c>
      <c r="BC34" s="12" t="s">
        <v>12</v>
      </c>
      <c r="BD34" s="12" t="s">
        <v>12</v>
      </c>
      <c r="BE34" s="12">
        <v>624.29999999999995</v>
      </c>
      <c r="BF34" s="12">
        <v>624.6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</row>
    <row r="35" spans="1:74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72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>
        <v>624</v>
      </c>
      <c r="U35" s="12">
        <v>626.79999999999995</v>
      </c>
      <c r="V35" s="12">
        <v>624.79999999999995</v>
      </c>
      <c r="W35" s="12">
        <v>624.6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626.5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>
        <v>622.4</v>
      </c>
      <c r="AV35" s="12" t="s">
        <v>12</v>
      </c>
      <c r="AW35" s="12">
        <v>623.5</v>
      </c>
      <c r="AX35" s="12">
        <v>623.29999999999995</v>
      </c>
      <c r="AY35" s="12" t="s">
        <v>12</v>
      </c>
      <c r="AZ35" s="12" t="s">
        <v>12</v>
      </c>
      <c r="BA35" s="12" t="s">
        <v>12</v>
      </c>
      <c r="BB35" s="12">
        <v>618.29999999999995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>
        <v>617.29999999999995</v>
      </c>
      <c r="BH35" s="12">
        <v>616.20000000000005</v>
      </c>
      <c r="BI35" s="12">
        <v>620.6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</row>
    <row r="36" spans="1:74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</row>
    <row r="37" spans="1:74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</row>
    <row r="38" spans="1:74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</row>
    <row r="39" spans="1:74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</row>
    <row r="40" spans="1:74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</row>
    <row r="41" spans="1:74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</row>
    <row r="42" spans="1:74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</row>
    <row r="43" spans="1:74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</row>
    <row r="44" spans="1:74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</row>
    <row r="45" spans="1:74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</row>
    <row r="46" spans="1:74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</row>
    <row r="47" spans="1:74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</row>
    <row r="48" spans="1:74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</row>
    <row r="49" spans="1:74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</row>
    <row r="50" spans="1:74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</row>
  </sheetData>
  <sortState xmlns:xlrd2="http://schemas.microsoft.com/office/spreadsheetml/2017/richdata2" ref="A14:BV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V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H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6" ht="18.5" x14ac:dyDescent="0.45">
      <c r="B1" s="1" t="s">
        <v>0</v>
      </c>
    </row>
    <row r="2" spans="1:86" ht="18.5" x14ac:dyDescent="0.45">
      <c r="B2" s="1" t="s">
        <v>28</v>
      </c>
    </row>
    <row r="3" spans="1:86" x14ac:dyDescent="0.35">
      <c r="B3" s="2" t="str">
        <f>Summary!B2</f>
        <v>October 20, 2025</v>
      </c>
    </row>
    <row r="5" spans="1:8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6" x14ac:dyDescent="0.35">
      <c r="B7" s="102" t="s">
        <v>4</v>
      </c>
      <c r="C7" s="102"/>
      <c r="D7" s="102"/>
      <c r="E7" s="103"/>
      <c r="F7" s="6">
        <v>625</v>
      </c>
      <c r="I7" s="5"/>
    </row>
    <row r="10" spans="1:86" ht="18.5" x14ac:dyDescent="0.45">
      <c r="C10" s="7" t="s">
        <v>5</v>
      </c>
    </row>
    <row r="11" spans="1:8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 t="s">
        <v>15</v>
      </c>
      <c r="CF11" s="64" t="s">
        <v>15</v>
      </c>
      <c r="CG11" s="64" t="s">
        <v>15</v>
      </c>
      <c r="CH11" s="64" t="s">
        <v>15</v>
      </c>
    </row>
    <row r="12" spans="1:8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38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139</v>
      </c>
      <c r="BA12" s="64" t="s">
        <v>139</v>
      </c>
      <c r="BB12" s="64" t="s">
        <v>139</v>
      </c>
      <c r="BC12" s="64" t="s">
        <v>40</v>
      </c>
      <c r="BD12" s="64" t="s">
        <v>40</v>
      </c>
      <c r="BE12" s="64" t="s">
        <v>40</v>
      </c>
      <c r="BF12" s="64" t="s">
        <v>41</v>
      </c>
      <c r="BG12" s="64" t="s">
        <v>41</v>
      </c>
      <c r="BH12" s="64" t="s">
        <v>41</v>
      </c>
      <c r="BI12" s="64" t="s">
        <v>41</v>
      </c>
      <c r="BJ12" s="64" t="s">
        <v>42</v>
      </c>
      <c r="BK12" s="64" t="s">
        <v>42</v>
      </c>
      <c r="BL12" s="64" t="s">
        <v>43</v>
      </c>
      <c r="BM12" s="64" t="s">
        <v>43</v>
      </c>
      <c r="BN12" s="64" t="s">
        <v>43</v>
      </c>
      <c r="BO12" s="64" t="s">
        <v>43</v>
      </c>
      <c r="BP12" s="64" t="s">
        <v>43</v>
      </c>
      <c r="BQ12" s="64" t="s">
        <v>180</v>
      </c>
      <c r="BR12" s="64" t="s">
        <v>180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194</v>
      </c>
      <c r="BZ12" s="64" t="s">
        <v>194</v>
      </c>
      <c r="CA12" s="64" t="s">
        <v>194</v>
      </c>
      <c r="CB12" s="64" t="s">
        <v>194</v>
      </c>
      <c r="CC12" s="64" t="s">
        <v>194</v>
      </c>
      <c r="CD12" s="64" t="s">
        <v>194</v>
      </c>
      <c r="CE12" s="64" t="s">
        <v>16</v>
      </c>
      <c r="CF12" s="64" t="s">
        <v>16</v>
      </c>
      <c r="CG12" s="64" t="s">
        <v>16</v>
      </c>
      <c r="CH12" s="64" t="s">
        <v>16</v>
      </c>
    </row>
    <row r="13" spans="1:8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54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124</v>
      </c>
      <c r="AK13" s="64" t="s">
        <v>125</v>
      </c>
      <c r="AL13" s="64" t="s">
        <v>128</v>
      </c>
      <c r="AM13" s="64" t="s">
        <v>130</v>
      </c>
      <c r="AN13" s="64" t="s">
        <v>53</v>
      </c>
      <c r="AO13" s="64" t="s">
        <v>54</v>
      </c>
      <c r="AP13" s="64" t="s">
        <v>136</v>
      </c>
      <c r="AQ13" s="64" t="s">
        <v>136</v>
      </c>
      <c r="AR13" s="64" t="s">
        <v>137</v>
      </c>
      <c r="AS13" s="64" t="s">
        <v>137</v>
      </c>
      <c r="AT13" s="64" t="s">
        <v>49</v>
      </c>
      <c r="AU13" s="64" t="s">
        <v>142</v>
      </c>
      <c r="AV13" s="64" t="s">
        <v>140</v>
      </c>
      <c r="AW13" s="64" t="s">
        <v>75</v>
      </c>
      <c r="AX13" s="64" t="s">
        <v>140</v>
      </c>
      <c r="AY13" s="64" t="s">
        <v>152</v>
      </c>
      <c r="AZ13" s="64" t="s">
        <v>143</v>
      </c>
      <c r="BA13" s="64" t="s">
        <v>143</v>
      </c>
      <c r="BB13" s="64" t="s">
        <v>144</v>
      </c>
      <c r="BC13" s="64" t="s">
        <v>54</v>
      </c>
      <c r="BD13" s="64" t="s">
        <v>53</v>
      </c>
      <c r="BE13" s="64" t="s">
        <v>164</v>
      </c>
      <c r="BF13" s="64" t="s">
        <v>53</v>
      </c>
      <c r="BG13" s="64" t="s">
        <v>51</v>
      </c>
      <c r="BH13" s="64" t="s">
        <v>168</v>
      </c>
      <c r="BI13" s="64" t="s">
        <v>169</v>
      </c>
      <c r="BJ13" s="64" t="s">
        <v>170</v>
      </c>
      <c r="BK13" s="64" t="s">
        <v>171</v>
      </c>
      <c r="BL13" s="64" t="s">
        <v>52</v>
      </c>
      <c r="BM13" s="64" t="s">
        <v>174</v>
      </c>
      <c r="BN13" s="64" t="s">
        <v>54</v>
      </c>
      <c r="BO13" s="64" t="s">
        <v>175</v>
      </c>
      <c r="BP13" s="64" t="s">
        <v>176</v>
      </c>
      <c r="BQ13" s="64" t="s">
        <v>181</v>
      </c>
      <c r="BR13" s="64" t="s">
        <v>182</v>
      </c>
      <c r="BS13" s="64" t="s">
        <v>183</v>
      </c>
      <c r="BT13" s="64" t="s">
        <v>54</v>
      </c>
      <c r="BU13" s="64" t="s">
        <v>188</v>
      </c>
      <c r="BV13" s="64" t="s">
        <v>53</v>
      </c>
      <c r="BW13" s="64" t="s">
        <v>189</v>
      </c>
      <c r="BX13" s="64" t="s">
        <v>190</v>
      </c>
      <c r="BY13" s="64" t="s">
        <v>195</v>
      </c>
      <c r="BZ13" s="64" t="s">
        <v>196</v>
      </c>
      <c r="CA13" s="64" t="s">
        <v>197</v>
      </c>
      <c r="CB13" s="64" t="s">
        <v>203</v>
      </c>
      <c r="CC13" s="64" t="s">
        <v>204</v>
      </c>
      <c r="CD13" s="64" t="s">
        <v>206</v>
      </c>
      <c r="CE13" s="64" t="s">
        <v>192</v>
      </c>
      <c r="CF13" s="64" t="s">
        <v>193</v>
      </c>
      <c r="CG13" s="64" t="s">
        <v>201</v>
      </c>
      <c r="CH13" s="64" t="s">
        <v>202</v>
      </c>
    </row>
    <row r="14" spans="1:86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151</v>
      </c>
      <c r="E14" s="12">
        <f t="shared" ref="E14:E45" si="2">IF(COUNT(N14:CH14)=0,"", COUNT(N14:CH14))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IFERROR(LARGE((N14:CH14),1),"")</f>
        <v>625.20000000000005</v>
      </c>
      <c r="H14" s="71" t="str">
        <f t="shared" ref="H14:H45" si="5">IFERROR(LARGE((N14:CH14),2),"")</f>
        <v/>
      </c>
      <c r="I14" s="71" t="str">
        <f t="shared" ref="I14:I45" si="6">IFERROR(LARGE((N14:CH14),3),"")</f>
        <v/>
      </c>
      <c r="J14" s="71" t="str">
        <f t="shared" ref="J14:J45" si="7">IFERROR(LARGE((N14:CH14),4),"")</f>
        <v/>
      </c>
      <c r="K14" s="71" t="str">
        <f t="shared" ref="K14:K45" si="8">IFERROR(LARGE((N14:CH14),5),"")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625.20000000000005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</row>
    <row r="15" spans="1:86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91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620.4</v>
      </c>
      <c r="W15" s="12">
        <v>624.5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626.79999999999995</v>
      </c>
      <c r="BA15" s="12">
        <v>628.70000000000005</v>
      </c>
      <c r="BB15" s="12" t="s">
        <v>12</v>
      </c>
      <c r="BC15" s="12" t="s">
        <v>12</v>
      </c>
      <c r="BD15" s="12" t="s">
        <v>12</v>
      </c>
      <c r="BE15" s="12">
        <v>626.9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>
        <v>623.6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</row>
    <row r="16" spans="1:86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93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>
        <v>624.1</v>
      </c>
      <c r="U16" s="12" t="s">
        <v>12</v>
      </c>
      <c r="V16" s="12">
        <v>626.20000000000005</v>
      </c>
      <c r="W16" s="12">
        <v>627.4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628.1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>
        <v>620.79999999999995</v>
      </c>
      <c r="BA16" s="12">
        <v>617.20000000000005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>
        <v>628.20000000000005</v>
      </c>
      <c r="BI16" s="12">
        <v>623.1</v>
      </c>
      <c r="BJ16" s="12">
        <v>621.70000000000005</v>
      </c>
      <c r="BK16" s="12">
        <v>626.9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</row>
    <row r="17" spans="1:86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126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625.9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610.20000000000005</v>
      </c>
      <c r="AQ17" s="12">
        <v>618.70000000000005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617.29999999999995</v>
      </c>
      <c r="BA17" s="12">
        <v>618.70000000000005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>
        <v>613.79999999999995</v>
      </c>
      <c r="BK17" s="12">
        <v>619.1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</row>
    <row r="18" spans="1:86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98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623</v>
      </c>
      <c r="U18" s="12">
        <v>620.5</v>
      </c>
      <c r="V18" s="12">
        <v>607.6</v>
      </c>
      <c r="W18" s="12">
        <v>615.20000000000005</v>
      </c>
      <c r="X18" s="12">
        <v>621.1</v>
      </c>
      <c r="Y18" s="12">
        <v>615.4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>
        <v>611.29999999999995</v>
      </c>
      <c r="AK18" s="12">
        <v>620.6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612.9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>
        <v>613</v>
      </c>
      <c r="BK18" s="12">
        <v>621.79999999999995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</row>
    <row r="19" spans="1:86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165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>
        <v>627.4</v>
      </c>
      <c r="BG19" s="12" t="s">
        <v>12</v>
      </c>
      <c r="BH19" s="12">
        <v>625.1</v>
      </c>
      <c r="BI19" s="12">
        <v>626.70000000000005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>
        <v>617</v>
      </c>
      <c r="BW19" s="12" t="s">
        <v>12</v>
      </c>
      <c r="BX19" s="12" t="s">
        <v>12</v>
      </c>
      <c r="BY19" s="12" t="s">
        <v>12</v>
      </c>
      <c r="BZ19" s="12">
        <v>626.4</v>
      </c>
      <c r="CA19" s="12">
        <v>624.1</v>
      </c>
      <c r="CB19" s="12" t="s">
        <v>12</v>
      </c>
      <c r="CC19" s="12" t="s">
        <v>12</v>
      </c>
      <c r="CD19" s="12">
        <v>623.70000000000005</v>
      </c>
      <c r="CE19" s="12" t="s">
        <v>12</v>
      </c>
      <c r="CF19" s="12" t="s">
        <v>12</v>
      </c>
      <c r="CG19" s="12" t="s">
        <v>12</v>
      </c>
      <c r="CH19" s="12" t="s">
        <v>12</v>
      </c>
    </row>
    <row r="20" spans="1:86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82</v>
      </c>
      <c r="E20" s="12">
        <f t="shared" si="2"/>
        <v>7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621.70000000000005</v>
      </c>
      <c r="K20" s="71">
        <f t="shared" si="8"/>
        <v>619.5</v>
      </c>
      <c r="L20" s="72">
        <f t="shared" si="9"/>
        <v>622.06000000000006</v>
      </c>
      <c r="N20" s="12" t="s">
        <v>12</v>
      </c>
      <c r="O20" s="12" t="s">
        <v>12</v>
      </c>
      <c r="P20" s="12" t="s">
        <v>12</v>
      </c>
      <c r="Q20" s="12">
        <v>621.70000000000005</v>
      </c>
      <c r="R20" s="12">
        <v>619.5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>
        <v>621.70000000000005</v>
      </c>
      <c r="BI20" s="12">
        <v>624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>
        <v>617.4</v>
      </c>
      <c r="CA20" s="12">
        <v>618.9</v>
      </c>
      <c r="CB20" s="12" t="s">
        <v>12</v>
      </c>
      <c r="CC20" s="12" t="s">
        <v>12</v>
      </c>
      <c r="CD20" s="12">
        <v>623.4</v>
      </c>
      <c r="CE20" s="12" t="s">
        <v>12</v>
      </c>
      <c r="CF20" s="12" t="s">
        <v>12</v>
      </c>
      <c r="CG20" s="12" t="s">
        <v>12</v>
      </c>
      <c r="CH20" s="12" t="s">
        <v>12</v>
      </c>
    </row>
    <row r="21" spans="1:86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134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625.20000000000005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624.70000000000005</v>
      </c>
      <c r="AZ21" s="12">
        <v>624.70000000000005</v>
      </c>
      <c r="BA21" s="12">
        <v>628.79999999999995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621.4</v>
      </c>
      <c r="BK21" s="12">
        <v>625.20000000000005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</row>
    <row r="22" spans="1:86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83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>
        <v>622.1</v>
      </c>
      <c r="U22" s="12">
        <v>624.20000000000005</v>
      </c>
      <c r="V22" s="12">
        <v>627.4</v>
      </c>
      <c r="W22" s="12">
        <v>624.70000000000005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620</v>
      </c>
      <c r="AQ22" s="12">
        <v>622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>
        <v>619</v>
      </c>
      <c r="BA22" s="12">
        <v>621.20000000000005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>
        <v>620.5</v>
      </c>
      <c r="BI22" s="12">
        <v>623.4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</row>
    <row r="23" spans="1:86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88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>
        <v>627.70000000000005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</row>
    <row r="24" spans="1:86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97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618.6</v>
      </c>
      <c r="W24" s="12">
        <v>613.70000000000005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>
        <v>617</v>
      </c>
      <c r="BA24" s="12">
        <v>621.1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</row>
    <row r="25" spans="1:86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112</v>
      </c>
      <c r="E25" s="12">
        <f t="shared" si="2"/>
        <v>6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620.29999999999995</v>
      </c>
      <c r="J25" s="71">
        <f t="shared" si="7"/>
        <v>620.1</v>
      </c>
      <c r="K25" s="71">
        <f t="shared" si="8"/>
        <v>618.1</v>
      </c>
      <c r="L25" s="72">
        <f t="shared" si="9"/>
        <v>621.98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625.5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625.9</v>
      </c>
      <c r="BA25" s="12">
        <v>618.1</v>
      </c>
      <c r="BB25" s="12" t="s">
        <v>12</v>
      </c>
      <c r="BC25" s="12">
        <v>620.29999999999995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>
        <v>620.1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615.20000000000005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</row>
    <row r="26" spans="1:86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150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625.5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>
        <v>624.79999999999995</v>
      </c>
      <c r="BI26" s="12">
        <v>625.5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</row>
    <row r="27" spans="1:86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116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627.79999999999995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>
        <v>621.1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>
        <v>616.5</v>
      </c>
      <c r="BA27" s="12">
        <v>621.79999999999995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</row>
    <row r="28" spans="1:86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87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622.20000000000005</v>
      </c>
      <c r="W28" s="12">
        <v>626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613.1</v>
      </c>
      <c r="AM28" s="12">
        <v>624.20000000000005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>
        <v>615.79999999999995</v>
      </c>
      <c r="BA28" s="12">
        <v>623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>
        <v>624.1</v>
      </c>
      <c r="BI28" s="12">
        <v>627.70000000000005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</row>
    <row r="29" spans="1:86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81</v>
      </c>
      <c r="E29" s="12">
        <f t="shared" si="2"/>
        <v>20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625.4</v>
      </c>
      <c r="K29" s="71">
        <f t="shared" si="8"/>
        <v>624.29999999999995</v>
      </c>
      <c r="L29" s="72">
        <f t="shared" si="9"/>
        <v>625.64</v>
      </c>
      <c r="N29" s="12" t="s">
        <v>12</v>
      </c>
      <c r="O29" s="12" t="s">
        <v>12</v>
      </c>
      <c r="P29" s="12" t="s">
        <v>12</v>
      </c>
      <c r="Q29" s="12">
        <v>625.4</v>
      </c>
      <c r="R29" s="12">
        <v>618.5</v>
      </c>
      <c r="S29" s="12">
        <v>625.9</v>
      </c>
      <c r="T29" s="12">
        <v>623.20000000000005</v>
      </c>
      <c r="U29" s="12">
        <v>626.9</v>
      </c>
      <c r="V29" s="12">
        <v>617.6</v>
      </c>
      <c r="W29" s="12">
        <v>625.70000000000005</v>
      </c>
      <c r="X29" s="12">
        <v>611.6</v>
      </c>
      <c r="Y29" s="12">
        <v>616.70000000000005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617.79999999999995</v>
      </c>
      <c r="AG29" s="12">
        <v>621.5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621.29999999999995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>
        <v>620.1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621.1</v>
      </c>
      <c r="BK29" s="12">
        <v>615.29999999999995</v>
      </c>
      <c r="BL29" s="12">
        <v>618.70000000000005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>
        <v>624.29999999999995</v>
      </c>
      <c r="BS29" s="12">
        <v>623.79999999999995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>
        <v>616.9</v>
      </c>
      <c r="CA29" s="12">
        <v>617.9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  <c r="CH29" s="12" t="s">
        <v>12</v>
      </c>
    </row>
    <row r="30" spans="1:86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89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624.1</v>
      </c>
      <c r="W30" s="12">
        <v>617.4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>
        <v>622.5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627.4</v>
      </c>
      <c r="BA30" s="12">
        <v>621.5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</row>
    <row r="31" spans="1:86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84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>
        <v>627.4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</row>
    <row r="32" spans="1:86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96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>
        <v>624.70000000000005</v>
      </c>
      <c r="W32" s="12">
        <v>621.20000000000005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627.1</v>
      </c>
      <c r="AC32" s="12">
        <v>627.1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>
        <v>624.1</v>
      </c>
      <c r="AO32" s="12" t="s">
        <v>12</v>
      </c>
      <c r="AP32" s="12" t="s">
        <v>12</v>
      </c>
      <c r="AQ32" s="12" t="s">
        <v>12</v>
      </c>
      <c r="AR32" s="12">
        <v>622</v>
      </c>
      <c r="AS32" s="12">
        <v>619.29999999999995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>
        <v>617.1</v>
      </c>
      <c r="BI32" s="12">
        <v>622.4</v>
      </c>
      <c r="BJ32" s="12">
        <v>618.9</v>
      </c>
      <c r="BK32" s="12">
        <v>619.6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</row>
    <row r="33" spans="1:86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92</v>
      </c>
      <c r="E33" s="12">
        <f t="shared" si="2"/>
        <v>22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629</v>
      </c>
      <c r="L33" s="72">
        <f t="shared" si="9"/>
        <v>629.9</v>
      </c>
      <c r="N33" s="12" t="s">
        <v>12</v>
      </c>
      <c r="O33" s="12" t="s">
        <v>12</v>
      </c>
      <c r="P33" s="12" t="s">
        <v>12</v>
      </c>
      <c r="Q33" s="12">
        <v>626.70000000000005</v>
      </c>
      <c r="R33" s="12">
        <v>629</v>
      </c>
      <c r="S33" s="12">
        <v>626.9</v>
      </c>
      <c r="T33" s="12">
        <v>623.70000000000005</v>
      </c>
      <c r="U33" s="12">
        <v>629.1</v>
      </c>
      <c r="V33" s="12">
        <v>623</v>
      </c>
      <c r="W33" s="12">
        <v>623.1</v>
      </c>
      <c r="X33" s="12" t="s">
        <v>12</v>
      </c>
      <c r="Y33" s="12" t="s">
        <v>12</v>
      </c>
      <c r="Z33" s="12">
        <v>622.9</v>
      </c>
      <c r="AA33" s="12">
        <v>620.70000000000005</v>
      </c>
      <c r="AB33" s="12" t="s">
        <v>12</v>
      </c>
      <c r="AC33" s="12" t="s">
        <v>12</v>
      </c>
      <c r="AD33" s="12">
        <v>612.70000000000005</v>
      </c>
      <c r="AE33" s="12">
        <v>622.9</v>
      </c>
      <c r="AF33" s="12" t="s">
        <v>12</v>
      </c>
      <c r="AG33" s="12" t="s">
        <v>12</v>
      </c>
      <c r="AH33" s="12">
        <v>625.4</v>
      </c>
      <c r="AI33" s="12">
        <v>624.1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632.29999999999995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>
        <v>619.29999999999995</v>
      </c>
      <c r="BA33" s="12">
        <v>622.6</v>
      </c>
      <c r="BB33" s="12" t="s">
        <v>12</v>
      </c>
      <c r="BC33" s="12" t="s">
        <v>12</v>
      </c>
      <c r="BD33" s="12" t="s">
        <v>12</v>
      </c>
      <c r="BE33" s="12">
        <v>620.29999999999995</v>
      </c>
      <c r="BF33" s="12" t="s">
        <v>12</v>
      </c>
      <c r="BG33" s="12">
        <v>625.5</v>
      </c>
      <c r="BH33" s="12" t="s">
        <v>12</v>
      </c>
      <c r="BI33" s="12" t="s">
        <v>12</v>
      </c>
      <c r="BJ33" s="12">
        <v>620.5</v>
      </c>
      <c r="BK33" s="12">
        <v>625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>
        <v>629.29999999999995</v>
      </c>
      <c r="CC33" s="12">
        <v>629.79999999999995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</row>
    <row r="34" spans="1:86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95</v>
      </c>
      <c r="E34" s="12">
        <f t="shared" si="2"/>
        <v>22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630.4</v>
      </c>
      <c r="L34" s="72">
        <f t="shared" si="9"/>
        <v>631.04000000000008</v>
      </c>
      <c r="N34" s="12" t="s">
        <v>12</v>
      </c>
      <c r="O34" s="12" t="s">
        <v>12</v>
      </c>
      <c r="P34" s="12">
        <v>625</v>
      </c>
      <c r="Q34" s="12" t="s">
        <v>12</v>
      </c>
      <c r="R34" s="12" t="s">
        <v>12</v>
      </c>
      <c r="S34" s="12">
        <v>627.9</v>
      </c>
      <c r="T34" s="12" t="s">
        <v>12</v>
      </c>
      <c r="U34" s="12" t="s">
        <v>12</v>
      </c>
      <c r="V34" s="12">
        <v>624.20000000000005</v>
      </c>
      <c r="W34" s="12">
        <v>622.9</v>
      </c>
      <c r="X34" s="12" t="s">
        <v>12</v>
      </c>
      <c r="Y34" s="12" t="s">
        <v>12</v>
      </c>
      <c r="Z34" s="12">
        <v>626.6</v>
      </c>
      <c r="AA34" s="12">
        <v>626.20000000000005</v>
      </c>
      <c r="AB34" s="12" t="s">
        <v>12</v>
      </c>
      <c r="AC34" s="12" t="s">
        <v>12</v>
      </c>
      <c r="AD34" s="12">
        <v>626.9</v>
      </c>
      <c r="AE34" s="12">
        <v>630.4</v>
      </c>
      <c r="AF34" s="12" t="s">
        <v>12</v>
      </c>
      <c r="AG34" s="12" t="s">
        <v>12</v>
      </c>
      <c r="AH34" s="12">
        <v>630.9</v>
      </c>
      <c r="AI34" s="12">
        <v>631.4</v>
      </c>
      <c r="AJ34" s="12">
        <v>624.20000000000005</v>
      </c>
      <c r="AK34" s="12">
        <v>628.20000000000005</v>
      </c>
      <c r="AL34" s="12">
        <v>607.6</v>
      </c>
      <c r="AM34" s="12" t="s">
        <v>12</v>
      </c>
      <c r="AN34" s="12" t="s">
        <v>12</v>
      </c>
      <c r="AO34" s="12">
        <v>625.70000000000005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>
        <v>623.70000000000005</v>
      </c>
      <c r="BA34" s="12">
        <v>631.1</v>
      </c>
      <c r="BB34" s="12" t="s">
        <v>12</v>
      </c>
      <c r="BC34" s="12" t="s">
        <v>12</v>
      </c>
      <c r="BD34" s="12" t="s">
        <v>12</v>
      </c>
      <c r="BE34" s="12">
        <v>627.5</v>
      </c>
      <c r="BF34" s="12" t="s">
        <v>12</v>
      </c>
      <c r="BG34" s="12" t="s">
        <v>12</v>
      </c>
      <c r="BH34" s="12">
        <v>631.4</v>
      </c>
      <c r="BI34" s="12">
        <v>629.1</v>
      </c>
      <c r="BJ34" s="12">
        <v>625.29999999999995</v>
      </c>
      <c r="BK34" s="12">
        <v>628.70000000000005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>
        <v>625.9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</row>
    <row r="35" spans="1:86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131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>
        <v>628.79999999999995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</row>
    <row r="36" spans="1:86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78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>
        <v>628.79999999999995</v>
      </c>
      <c r="AQ36" s="12">
        <v>626.1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>
        <v>627.29999999999995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>
        <v>631.1</v>
      </c>
      <c r="BH36" s="12" t="s">
        <v>12</v>
      </c>
      <c r="BI36" s="12" t="s">
        <v>12</v>
      </c>
      <c r="BJ36" s="12">
        <v>629</v>
      </c>
      <c r="BK36" s="12">
        <v>630.6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>
        <v>630.79999999999995</v>
      </c>
      <c r="CA36" s="12">
        <v>631.5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</row>
    <row r="37" spans="1:86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99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>
        <v>616.1</v>
      </c>
      <c r="BA37" s="12">
        <v>623.4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</row>
    <row r="38" spans="1:86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108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>
        <v>628.20000000000005</v>
      </c>
      <c r="BD38" s="12" t="s">
        <v>12</v>
      </c>
      <c r="BE38" s="12" t="s">
        <v>12</v>
      </c>
      <c r="BF38" s="12">
        <v>630.79999999999995</v>
      </c>
      <c r="BG38" s="12" t="s">
        <v>12</v>
      </c>
      <c r="BH38" s="12">
        <v>626.70000000000005</v>
      </c>
      <c r="BI38" s="12">
        <v>629</v>
      </c>
      <c r="BJ38" s="12">
        <v>627.1</v>
      </c>
      <c r="BK38" s="12">
        <v>629.20000000000005</v>
      </c>
      <c r="BL38" s="12" t="s">
        <v>12</v>
      </c>
      <c r="BM38" s="12" t="s">
        <v>12</v>
      </c>
      <c r="BN38" s="12">
        <v>633.70000000000005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</row>
    <row r="39" spans="1:86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135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>
        <v>625.5</v>
      </c>
      <c r="AO39" s="12" t="s">
        <v>12</v>
      </c>
      <c r="AP39" s="12">
        <v>616.70000000000005</v>
      </c>
      <c r="AQ39" s="12" t="s">
        <v>12</v>
      </c>
      <c r="AR39" s="12">
        <v>616.4</v>
      </c>
      <c r="AS39" s="12" t="s">
        <v>12</v>
      </c>
      <c r="AT39" s="12" t="s">
        <v>12</v>
      </c>
      <c r="AU39" s="12" t="s">
        <v>12</v>
      </c>
      <c r="AV39" s="12">
        <v>622.6</v>
      </c>
      <c r="AW39" s="12" t="s">
        <v>12</v>
      </c>
      <c r="AX39" s="12" t="s">
        <v>12</v>
      </c>
      <c r="AY39" s="12" t="s">
        <v>12</v>
      </c>
      <c r="AZ39" s="12">
        <v>618.4</v>
      </c>
      <c r="BA39" s="12">
        <v>619.4</v>
      </c>
      <c r="BB39" s="12" t="s">
        <v>12</v>
      </c>
      <c r="BC39" s="12" t="s">
        <v>12</v>
      </c>
      <c r="BD39" s="12">
        <v>624.70000000000005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625.6</v>
      </c>
      <c r="BK39" s="12">
        <v>624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>
        <v>615.1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</row>
    <row r="40" spans="1:86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100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>
        <v>620.6</v>
      </c>
      <c r="W40" s="12">
        <v>619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>
        <v>620.29999999999995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>
        <v>621.1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</row>
    <row r="41" spans="1:86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133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>
        <v>626.5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</row>
    <row r="42" spans="1:86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86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>
        <v>622.4</v>
      </c>
      <c r="W42" s="12">
        <v>623.5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>
        <v>619</v>
      </c>
      <c r="AN42" s="12" t="s">
        <v>12</v>
      </c>
      <c r="AO42" s="12" t="s">
        <v>12</v>
      </c>
      <c r="AP42" s="12">
        <v>622.5</v>
      </c>
      <c r="AQ42" s="12">
        <v>625.1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>
        <v>622.9</v>
      </c>
      <c r="BA42" s="12">
        <v>625.20000000000005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>
        <v>626</v>
      </c>
      <c r="BI42" s="12">
        <v>626.9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</row>
    <row r="43" spans="1:86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113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>
        <v>628.29999999999995</v>
      </c>
      <c r="W43" s="12">
        <v>629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>
        <v>627.29999999999995</v>
      </c>
      <c r="BI43" s="12">
        <v>626.29999999999995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</row>
    <row r="44" spans="1:86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94</v>
      </c>
      <c r="E44" s="12">
        <f t="shared" si="2"/>
        <v>11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>
        <v>618.9</v>
      </c>
      <c r="R44" s="12">
        <v>622.1</v>
      </c>
      <c r="S44" s="12" t="s">
        <v>12</v>
      </c>
      <c r="T44" s="12" t="s">
        <v>12</v>
      </c>
      <c r="U44" s="12" t="s">
        <v>12</v>
      </c>
      <c r="V44" s="12">
        <v>628.5</v>
      </c>
      <c r="W44" s="12">
        <v>630.1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>
        <v>628.29999999999995</v>
      </c>
      <c r="AC44" s="12">
        <v>628.5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>
        <v>626.79999999999995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>
        <v>627.5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>
        <v>624</v>
      </c>
      <c r="BG44" s="12" t="s">
        <v>12</v>
      </c>
      <c r="BH44" s="12" t="s">
        <v>12</v>
      </c>
      <c r="BI44" s="12" t="s">
        <v>12</v>
      </c>
      <c r="BJ44" s="12">
        <v>622.6</v>
      </c>
      <c r="BK44" s="12">
        <v>621.79999999999995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</row>
    <row r="45" spans="1:86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110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>
        <v>627.29999999999995</v>
      </c>
      <c r="AQ45" s="12" t="s">
        <v>12</v>
      </c>
      <c r="AR45" s="12">
        <v>623.79999999999995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>
        <v>617.1</v>
      </c>
      <c r="BA45" s="12">
        <v>615.5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615</v>
      </c>
      <c r="BG45" s="12" t="s">
        <v>12</v>
      </c>
      <c r="BH45" s="12">
        <v>619</v>
      </c>
      <c r="BI45" s="12">
        <v>621.6</v>
      </c>
      <c r="BJ45" s="12">
        <v>621.1</v>
      </c>
      <c r="BK45" s="12">
        <v>623.5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</row>
    <row r="46" spans="1:86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101</v>
      </c>
      <c r="E46" s="12">
        <f t="shared" ref="E46:E77" si="10">IF(COUNT(N46:CH46)=0,"", COUNT(N46:CH46))</f>
        <v>2</v>
      </c>
      <c r="F46" s="12">
        <f t="shared" si="3"/>
        <v>2</v>
      </c>
      <c r="G46" s="71">
        <f t="shared" ref="G46:G77" si="11">IFERROR(LARGE((N46:CH46),1),"")</f>
        <v>618.4</v>
      </c>
      <c r="H46" s="71">
        <f t="shared" ref="H46:H77" si="12">IFERROR(LARGE((N46:CH46),2),"")</f>
        <v>615.5</v>
      </c>
      <c r="I46" s="71" t="str">
        <f t="shared" ref="I46:I77" si="13">IFERROR(LARGE((N46:CH46),3),"")</f>
        <v/>
      </c>
      <c r="J46" s="71" t="str">
        <f t="shared" ref="J46:J77" si="14">IFERROR(LARGE((N46:CH46),4),"")</f>
        <v/>
      </c>
      <c r="K46" s="71" t="str">
        <f t="shared" ref="K46:K77" si="15">IFERROR(LARGE((N46:CH46),5),"")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>
        <v>618.4</v>
      </c>
      <c r="BA46" s="12">
        <v>615.5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  <c r="CH46" s="12" t="s">
        <v>12</v>
      </c>
    </row>
    <row r="47" spans="1:86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85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>
        <v>623.1</v>
      </c>
      <c r="W47" s="12">
        <v>621.5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>
        <v>629.20000000000005</v>
      </c>
      <c r="BA47" s="12">
        <v>628.5</v>
      </c>
      <c r="BB47" s="12" t="s">
        <v>12</v>
      </c>
      <c r="BC47" s="12" t="s">
        <v>12</v>
      </c>
      <c r="BD47" s="12" t="s">
        <v>12</v>
      </c>
      <c r="BE47" s="12">
        <v>629.29999999999995</v>
      </c>
      <c r="BF47" s="12" t="s">
        <v>12</v>
      </c>
      <c r="BG47" s="12" t="s">
        <v>12</v>
      </c>
      <c r="BH47" s="12">
        <v>624.29999999999995</v>
      </c>
      <c r="BI47" s="12">
        <v>620.70000000000005</v>
      </c>
      <c r="BJ47" s="12">
        <v>627.5</v>
      </c>
      <c r="BK47" s="12">
        <v>627.6</v>
      </c>
      <c r="BL47" s="12" t="s">
        <v>12</v>
      </c>
      <c r="BM47" s="12">
        <v>625.20000000000005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</row>
    <row r="48" spans="1:86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148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>
        <v>626.5</v>
      </c>
      <c r="BA48" s="12">
        <v>619.29999999999995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>
        <v>621</v>
      </c>
      <c r="BI48" s="12">
        <v>623</v>
      </c>
      <c r="BJ48" s="12">
        <v>624.20000000000005</v>
      </c>
      <c r="BK48" s="12">
        <v>623.9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</row>
    <row r="49" spans="1:86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76</v>
      </c>
      <c r="E49" s="12">
        <f t="shared" si="10"/>
        <v>12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>
        <v>629.1</v>
      </c>
      <c r="AE49" s="12">
        <v>633.5</v>
      </c>
      <c r="AF49" s="12">
        <v>634.1</v>
      </c>
      <c r="AG49" s="12">
        <v>627.9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>
        <v>632.70000000000005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>
        <v>631.6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>
        <v>630.70000000000005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>
        <v>630.1</v>
      </c>
      <c r="BI49" s="12">
        <v>629.5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>
        <v>628.1</v>
      </c>
      <c r="BP49" s="12">
        <v>629.4</v>
      </c>
      <c r="BQ49" s="12">
        <v>629.70000000000005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</row>
    <row r="50" spans="1:86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132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>
        <v>627.1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>
        <v>626.20000000000005</v>
      </c>
      <c r="BA50" s="12">
        <v>629.1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624.9</v>
      </c>
      <c r="BI50" s="12">
        <v>624.4</v>
      </c>
      <c r="BJ50" s="12">
        <v>625</v>
      </c>
      <c r="BK50" s="12">
        <v>626.6</v>
      </c>
      <c r="BL50" s="12">
        <v>624.9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</row>
    <row r="51" spans="1:86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161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>
        <v>625.1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>
        <v>626.5</v>
      </c>
      <c r="BK51" s="12">
        <v>623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>
        <v>615.9</v>
      </c>
      <c r="BX51" s="12">
        <v>613.9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</row>
    <row r="52" spans="1:86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80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>
        <v>625.5</v>
      </c>
      <c r="W52" s="12">
        <v>623.6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>
        <v>623.5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>
        <v>623.79999999999995</v>
      </c>
      <c r="BF52" s="12" t="s">
        <v>12</v>
      </c>
      <c r="BG52" s="12">
        <v>629.9</v>
      </c>
      <c r="BH52" s="12" t="s">
        <v>12</v>
      </c>
      <c r="BI52" s="12" t="s">
        <v>12</v>
      </c>
      <c r="BJ52" s="12">
        <v>626.79999999999995</v>
      </c>
      <c r="BK52" s="12">
        <v>628.70000000000005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</row>
    <row r="53" spans="1:86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77</v>
      </c>
      <c r="E53" s="12">
        <f t="shared" si="10"/>
        <v>18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 t="s">
        <v>12</v>
      </c>
      <c r="Q53" s="12">
        <v>623.6</v>
      </c>
      <c r="R53" s="12">
        <v>627.79999999999995</v>
      </c>
      <c r="S53" s="12" t="s">
        <v>12</v>
      </c>
      <c r="T53" s="12">
        <v>628.4</v>
      </c>
      <c r="U53" s="12">
        <v>629.9</v>
      </c>
      <c r="V53" s="12">
        <v>628.70000000000005</v>
      </c>
      <c r="W53" s="12">
        <v>627.20000000000005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>
        <v>628.79999999999995</v>
      </c>
      <c r="AE53" s="12">
        <v>629.5</v>
      </c>
      <c r="AF53" s="12">
        <v>630.20000000000005</v>
      </c>
      <c r="AG53" s="12">
        <v>624.9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>
        <v>627.4</v>
      </c>
      <c r="AQ53" s="12">
        <v>626.29999999999995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>
        <v>623.5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>
        <v>626.79999999999995</v>
      </c>
      <c r="BH53" s="12" t="s">
        <v>12</v>
      </c>
      <c r="BI53" s="12" t="s">
        <v>12</v>
      </c>
      <c r="BJ53" s="12">
        <v>628.79999999999995</v>
      </c>
      <c r="BK53" s="12">
        <v>629.6</v>
      </c>
      <c r="BL53" s="12" t="s">
        <v>12</v>
      </c>
      <c r="BM53" s="12" t="s">
        <v>12</v>
      </c>
      <c r="BN53" s="12">
        <v>630.5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>
        <v>629.6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</row>
    <row r="54" spans="1:86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109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>
        <v>625</v>
      </c>
      <c r="W54" s="12">
        <v>626.6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</row>
    <row r="55" spans="1:86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115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>
        <v>628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>
        <v>623.9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>
        <v>621.29999999999995</v>
      </c>
      <c r="BA55" s="12">
        <v>621.5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>
        <v>626.20000000000005</v>
      </c>
      <c r="BI55" s="12">
        <v>625.20000000000005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</row>
    <row r="56" spans="1:86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79</v>
      </c>
      <c r="E56" s="12">
        <f t="shared" si="10"/>
        <v>9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>
        <v>627</v>
      </c>
      <c r="W56" s="12">
        <v>630.9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>
        <v>630.20000000000005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>
        <v>630.1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>
        <v>627.79999999999995</v>
      </c>
      <c r="BH56" s="12" t="s">
        <v>12</v>
      </c>
      <c r="BI56" s="12" t="s">
        <v>12</v>
      </c>
      <c r="BJ56" s="12">
        <v>624</v>
      </c>
      <c r="BK56" s="12">
        <v>629.4</v>
      </c>
      <c r="BL56" s="12" t="s">
        <v>12</v>
      </c>
      <c r="BM56" s="12" t="s">
        <v>12</v>
      </c>
      <c r="BN56" s="12">
        <v>630.9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>
        <v>628.4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</row>
    <row r="57" spans="1:86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90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>
        <v>621</v>
      </c>
      <c r="W57" s="12">
        <v>622.9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624.9</v>
      </c>
      <c r="BA57" s="12">
        <v>623.29999999999995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>
        <v>625.5</v>
      </c>
      <c r="BG57" s="12" t="s">
        <v>12</v>
      </c>
      <c r="BH57" s="12">
        <v>627.79999999999995</v>
      </c>
      <c r="BI57" s="12">
        <v>627.70000000000005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</row>
    <row r="58" spans="1:86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</row>
    <row r="59" spans="1:86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</row>
    <row r="60" spans="1:86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</row>
    <row r="61" spans="1:86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</row>
    <row r="62" spans="1:86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</row>
    <row r="63" spans="1:86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</row>
    <row r="64" spans="1:86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</row>
    <row r="65" spans="1:86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</row>
    <row r="66" spans="1:86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</row>
    <row r="67" spans="1:86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</row>
    <row r="68" spans="1:86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</row>
    <row r="69" spans="1:86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</row>
    <row r="70" spans="1:86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</row>
    <row r="71" spans="1:86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</row>
    <row r="72" spans="1:86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</row>
    <row r="73" spans="1:86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</row>
    <row r="74" spans="1:86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</row>
    <row r="75" spans="1:86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</row>
    <row r="76" spans="1:86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</row>
    <row r="77" spans="1:86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</row>
    <row r="78" spans="1:86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IF(COUNT(N78:CH78)=0,"", COUNT(N78:CH78))</f>
        <v/>
      </c>
      <c r="F78" s="12" t="str">
        <f t="shared" si="22"/>
        <v/>
      </c>
      <c r="G78" s="71" t="str">
        <f t="shared" ref="G78:G83" si="25">IFERROR(LARGE((N78:CH78),1),"")</f>
        <v/>
      </c>
      <c r="H78" s="71" t="str">
        <f t="shared" ref="H78:H83" si="26">IFERROR(LARGE((N78:CH78),2),"")</f>
        <v/>
      </c>
      <c r="I78" s="71" t="str">
        <f t="shared" ref="I78:I83" si="27">IFERROR(LARGE((N78:CH78),3),"")</f>
        <v/>
      </c>
      <c r="J78" s="71" t="str">
        <f t="shared" ref="J78:J83" si="28">IFERROR(LARGE((N78:CH78),4),"")</f>
        <v/>
      </c>
      <c r="K78" s="71" t="str">
        <f t="shared" ref="K78:K83" si="29">IFERROR(LARGE((N78:CH78),5),"")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</row>
    <row r="79" spans="1:86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</row>
    <row r="80" spans="1:86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</row>
    <row r="81" spans="1:86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</row>
    <row r="82" spans="1:86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</row>
    <row r="83" spans="1:86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</row>
  </sheetData>
  <sortState xmlns:xlrd2="http://schemas.microsoft.com/office/spreadsheetml/2017/richdata2" ref="A14:CH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H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U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33</v>
      </c>
    </row>
    <row r="3" spans="1:47" x14ac:dyDescent="0.35">
      <c r="B3" s="2" t="str">
        <f>Summary!B2</f>
        <v>October 20,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2026</v>
      </c>
      <c r="AJ11" s="64">
        <v>2026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139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41</v>
      </c>
      <c r="AH12" s="64" t="s">
        <v>41</v>
      </c>
      <c r="AI12" s="64" t="s">
        <v>41</v>
      </c>
      <c r="AJ12" s="64" t="s">
        <v>41</v>
      </c>
      <c r="AK12" s="64" t="s">
        <v>42</v>
      </c>
      <c r="AL12" s="64" t="s">
        <v>42</v>
      </c>
      <c r="AM12" s="64" t="s">
        <v>43</v>
      </c>
      <c r="AN12" s="64" t="s">
        <v>43</v>
      </c>
      <c r="AO12" s="64" t="s">
        <v>43</v>
      </c>
      <c r="AP12" s="64" t="s">
        <v>180</v>
      </c>
      <c r="AQ12" s="64" t="s">
        <v>194</v>
      </c>
      <c r="AR12" s="64" t="s">
        <v>194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127</v>
      </c>
      <c r="U13" s="64" t="s">
        <v>54</v>
      </c>
      <c r="V13" s="64" t="s">
        <v>75</v>
      </c>
      <c r="W13" s="64" t="s">
        <v>145</v>
      </c>
      <c r="X13" s="64" t="s">
        <v>146</v>
      </c>
      <c r="Y13" s="64" t="s">
        <v>143</v>
      </c>
      <c r="Z13" s="64" t="s">
        <v>147</v>
      </c>
      <c r="AA13" s="64" t="s">
        <v>153</v>
      </c>
      <c r="AB13" s="64" t="s">
        <v>154</v>
      </c>
      <c r="AC13" s="64" t="s">
        <v>155</v>
      </c>
      <c r="AD13" s="64" t="s">
        <v>54</v>
      </c>
      <c r="AE13" s="64" t="s">
        <v>162</v>
      </c>
      <c r="AF13" s="64" t="s">
        <v>163</v>
      </c>
      <c r="AG13" s="64" t="s">
        <v>102</v>
      </c>
      <c r="AH13" s="64" t="s">
        <v>103</v>
      </c>
      <c r="AI13" s="64" t="s">
        <v>166</v>
      </c>
      <c r="AJ13" s="64" t="s">
        <v>167</v>
      </c>
      <c r="AK13" s="64" t="s">
        <v>170</v>
      </c>
      <c r="AL13" s="64" t="s">
        <v>171</v>
      </c>
      <c r="AM13" s="64" t="s">
        <v>54</v>
      </c>
      <c r="AN13" s="64" t="s">
        <v>179</v>
      </c>
      <c r="AO13" s="64" t="s">
        <v>178</v>
      </c>
      <c r="AP13" s="64" t="s">
        <v>54</v>
      </c>
      <c r="AQ13" s="64" t="s">
        <v>196</v>
      </c>
      <c r="AR13" s="64" t="s">
        <v>197</v>
      </c>
      <c r="AS13" s="64" t="s">
        <v>177</v>
      </c>
      <c r="AT13" s="64" t="s">
        <v>186</v>
      </c>
      <c r="AU13" s="64" t="s">
        <v>187</v>
      </c>
    </row>
    <row r="14" spans="1:47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160</v>
      </c>
      <c r="E14">
        <f t="shared" ref="E14:E44" si="2">IF(COUNT(N14:AU14)=0,"", COUNT(N14:AU14))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IFERROR(LARGE((N14:AU14),1),"")</f>
        <v>588</v>
      </c>
      <c r="H14">
        <f t="shared" ref="H14:H44" si="5">IFERROR(LARGE((N14:AU14),2),"")</f>
        <v>586</v>
      </c>
      <c r="I14">
        <f t="shared" ref="I14:I44" si="6">IFERROR(LARGE((N14:AU14),3),"")</f>
        <v>583</v>
      </c>
      <c r="J14">
        <f t="shared" ref="J14:J44" si="7">IFERROR(LARGE((N14:AU14),4),"")</f>
        <v>577</v>
      </c>
      <c r="K14">
        <f t="shared" ref="K14:K44" si="8">IFERROR(LARGE((N14:AU14),5),"")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>
        <v>586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>
        <v>583</v>
      </c>
      <c r="AJ14" s="12">
        <v>577</v>
      </c>
      <c r="AK14" s="12">
        <v>575</v>
      </c>
      <c r="AL14" s="12">
        <v>577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66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>
        <v>588</v>
      </c>
      <c r="AB15" s="12">
        <v>586</v>
      </c>
      <c r="AC15" s="12">
        <v>591</v>
      </c>
      <c r="AD15" s="12" t="s">
        <v>12</v>
      </c>
      <c r="AE15" s="12" t="s">
        <v>12</v>
      </c>
      <c r="AF15" s="12" t="s">
        <v>12</v>
      </c>
      <c r="AG15" s="12">
        <v>579</v>
      </c>
      <c r="AH15" s="12" t="s">
        <v>12</v>
      </c>
      <c r="AI15" s="12" t="s">
        <v>12</v>
      </c>
      <c r="AJ15" s="12" t="s">
        <v>12</v>
      </c>
      <c r="AK15" s="12">
        <v>575</v>
      </c>
      <c r="AL15" s="12">
        <v>585</v>
      </c>
      <c r="AM15" s="12">
        <v>588</v>
      </c>
      <c r="AN15" s="12">
        <v>560</v>
      </c>
      <c r="AO15" s="12">
        <v>570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62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587</v>
      </c>
      <c r="K16">
        <f t="shared" si="8"/>
        <v>587</v>
      </c>
      <c r="L16" s="78">
        <f t="shared" si="9"/>
        <v>588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588</v>
      </c>
      <c r="S16" s="12">
        <v>590</v>
      </c>
      <c r="T16" s="12" t="s">
        <v>12</v>
      </c>
      <c r="U16" s="12" t="s">
        <v>12</v>
      </c>
      <c r="V16" s="12">
        <v>583</v>
      </c>
      <c r="W16" s="12">
        <v>578</v>
      </c>
      <c r="X16" s="12">
        <v>586</v>
      </c>
      <c r="Y16" s="12" t="s">
        <v>12</v>
      </c>
      <c r="Z16" s="12" t="s">
        <v>12</v>
      </c>
      <c r="AA16" s="12">
        <v>588</v>
      </c>
      <c r="AB16" s="12">
        <v>586</v>
      </c>
      <c r="AC16" s="12">
        <v>586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587</v>
      </c>
      <c r="AJ16" s="12">
        <v>587</v>
      </c>
      <c r="AK16" s="12">
        <v>581</v>
      </c>
      <c r="AL16" s="12">
        <v>586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579</v>
      </c>
      <c r="AR16" s="12">
        <v>581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70</v>
      </c>
      <c r="E17">
        <f t="shared" si="2"/>
        <v>3</v>
      </c>
      <c r="F17">
        <f t="shared" si="3"/>
        <v>3</v>
      </c>
      <c r="G17">
        <f t="shared" si="4"/>
        <v>576</v>
      </c>
      <c r="H17">
        <f t="shared" si="5"/>
        <v>573</v>
      </c>
      <c r="I17">
        <f t="shared" si="6"/>
        <v>568</v>
      </c>
      <c r="J17" t="str">
        <f t="shared" si="7"/>
        <v/>
      </c>
      <c r="K17" t="str">
        <f t="shared" si="8"/>
        <v/>
      </c>
      <c r="L17" s="78">
        <f t="shared" si="9"/>
        <v>572.33333333333337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576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568</v>
      </c>
      <c r="AL17" s="12">
        <v>573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106</v>
      </c>
      <c r="E18">
        <f t="shared" si="2"/>
        <v>5</v>
      </c>
      <c r="F18">
        <f t="shared" si="3"/>
        <v>5</v>
      </c>
      <c r="G18">
        <f t="shared" si="4"/>
        <v>586</v>
      </c>
      <c r="H18">
        <f t="shared" si="5"/>
        <v>583</v>
      </c>
      <c r="I18">
        <f t="shared" si="6"/>
        <v>582</v>
      </c>
      <c r="J18">
        <f t="shared" si="7"/>
        <v>575</v>
      </c>
      <c r="K18">
        <f t="shared" si="8"/>
        <v>566</v>
      </c>
      <c r="L18" s="78">
        <f t="shared" si="9"/>
        <v>578.4</v>
      </c>
      <c r="N18" s="12" t="s">
        <v>12</v>
      </c>
      <c r="O18" s="12" t="s">
        <v>12</v>
      </c>
      <c r="P18" s="12" t="s">
        <v>12</v>
      </c>
      <c r="Q18" s="12">
        <v>583</v>
      </c>
      <c r="R18" s="12" t="s">
        <v>12</v>
      </c>
      <c r="S18" s="12">
        <v>586</v>
      </c>
      <c r="T18" s="12" t="s">
        <v>12</v>
      </c>
      <c r="U18" s="12">
        <v>566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582</v>
      </c>
      <c r="AN18" s="12" t="s">
        <v>12</v>
      </c>
      <c r="AO18" s="12" t="s">
        <v>12</v>
      </c>
      <c r="AP18" s="12">
        <v>575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67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592</v>
      </c>
      <c r="K19">
        <f t="shared" si="8"/>
        <v>590</v>
      </c>
      <c r="L19" s="78">
        <f t="shared" si="9"/>
        <v>592.79999999999995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592</v>
      </c>
      <c r="S19" s="12">
        <v>588</v>
      </c>
      <c r="T19" s="12" t="s">
        <v>12</v>
      </c>
      <c r="U19" s="12" t="s">
        <v>12</v>
      </c>
      <c r="V19" s="12" t="s">
        <v>12</v>
      </c>
      <c r="W19" s="12">
        <v>587</v>
      </c>
      <c r="X19" s="12">
        <v>588</v>
      </c>
      <c r="Y19" s="12" t="s">
        <v>12</v>
      </c>
      <c r="Z19" s="12" t="s">
        <v>12</v>
      </c>
      <c r="AA19" s="12">
        <v>589</v>
      </c>
      <c r="AB19" s="12">
        <v>595</v>
      </c>
      <c r="AC19" s="12">
        <v>589</v>
      </c>
      <c r="AD19" s="12">
        <v>590</v>
      </c>
      <c r="AE19" s="12" t="s">
        <v>12</v>
      </c>
      <c r="AF19" s="12" t="s">
        <v>12</v>
      </c>
      <c r="AG19" s="12">
        <v>594</v>
      </c>
      <c r="AH19" s="12">
        <v>590</v>
      </c>
      <c r="AI19" s="12" t="s">
        <v>12</v>
      </c>
      <c r="AJ19" s="12" t="s">
        <v>12</v>
      </c>
      <c r="AK19" s="12">
        <v>586</v>
      </c>
      <c r="AL19" s="12">
        <v>584</v>
      </c>
      <c r="AM19" s="12">
        <v>593</v>
      </c>
      <c r="AN19" s="12" t="s">
        <v>12</v>
      </c>
      <c r="AO19" s="12" t="s">
        <v>12</v>
      </c>
      <c r="AP19" s="12" t="s">
        <v>12</v>
      </c>
      <c r="AQ19" s="12">
        <v>580</v>
      </c>
      <c r="AR19" s="12">
        <v>579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64</v>
      </c>
      <c r="E20">
        <f t="shared" si="2"/>
        <v>16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590.6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583</v>
      </c>
      <c r="S20" s="12" t="s">
        <v>12</v>
      </c>
      <c r="T20" s="12">
        <v>588</v>
      </c>
      <c r="U20" s="12" t="s">
        <v>12</v>
      </c>
      <c r="V20" s="12">
        <v>579</v>
      </c>
      <c r="W20" s="12">
        <v>583</v>
      </c>
      <c r="X20" s="12">
        <v>587</v>
      </c>
      <c r="Y20" s="12" t="s">
        <v>12</v>
      </c>
      <c r="Z20" s="12" t="s">
        <v>12</v>
      </c>
      <c r="AA20" s="12">
        <v>589</v>
      </c>
      <c r="AB20" s="12" t="s">
        <v>12</v>
      </c>
      <c r="AC20" s="12" t="s">
        <v>12</v>
      </c>
      <c r="AD20" s="12">
        <v>592</v>
      </c>
      <c r="AE20" s="12" t="s">
        <v>12</v>
      </c>
      <c r="AF20" s="12" t="s">
        <v>12</v>
      </c>
      <c r="AG20" s="12">
        <v>584</v>
      </c>
      <c r="AH20" s="12">
        <v>588</v>
      </c>
      <c r="AI20" s="12" t="s">
        <v>12</v>
      </c>
      <c r="AJ20" s="12" t="s">
        <v>12</v>
      </c>
      <c r="AK20" s="12">
        <v>590</v>
      </c>
      <c r="AL20" s="12">
        <v>588</v>
      </c>
      <c r="AM20" s="12">
        <v>591</v>
      </c>
      <c r="AN20" s="12">
        <v>573</v>
      </c>
      <c r="AO20" s="12">
        <v>569</v>
      </c>
      <c r="AP20" s="12" t="s">
        <v>12</v>
      </c>
      <c r="AQ20" s="12">
        <v>591</v>
      </c>
      <c r="AR20" s="12">
        <v>586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68</v>
      </c>
      <c r="E21">
        <f t="shared" si="2"/>
        <v>15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>
        <v>579</v>
      </c>
      <c r="P21" s="12">
        <v>584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582</v>
      </c>
      <c r="Z21" s="12">
        <v>565</v>
      </c>
      <c r="AA21" s="12">
        <v>585</v>
      </c>
      <c r="AB21" s="12">
        <v>590</v>
      </c>
      <c r="AC21" s="12">
        <v>591</v>
      </c>
      <c r="AD21" s="12" t="s">
        <v>12</v>
      </c>
      <c r="AE21" s="12">
        <v>584</v>
      </c>
      <c r="AF21" s="12">
        <v>590</v>
      </c>
      <c r="AG21" s="12" t="s">
        <v>12</v>
      </c>
      <c r="AH21" s="12" t="s">
        <v>12</v>
      </c>
      <c r="AI21" s="12">
        <v>586</v>
      </c>
      <c r="AJ21" s="12">
        <v>590</v>
      </c>
      <c r="AK21" s="12">
        <v>587</v>
      </c>
      <c r="AL21" s="12">
        <v>580</v>
      </c>
      <c r="AM21" s="12" t="s">
        <v>12</v>
      </c>
      <c r="AN21" s="12">
        <v>587</v>
      </c>
      <c r="AO21" s="12">
        <v>570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60</v>
      </c>
      <c r="E22">
        <f t="shared" si="2"/>
        <v>11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579</v>
      </c>
      <c r="S22" s="12">
        <v>583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>
        <v>580</v>
      </c>
      <c r="AB22" s="12">
        <v>582</v>
      </c>
      <c r="AC22" s="12">
        <v>592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577</v>
      </c>
      <c r="AJ22" s="12">
        <v>580</v>
      </c>
      <c r="AK22" s="12">
        <v>584</v>
      </c>
      <c r="AL22" s="12">
        <v>569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>
        <v>581</v>
      </c>
      <c r="AR22" s="12">
        <v>588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73</v>
      </c>
      <c r="E23">
        <f t="shared" si="2"/>
        <v>13</v>
      </c>
      <c r="F23">
        <f t="shared" si="3"/>
        <v>5</v>
      </c>
      <c r="G23">
        <f t="shared" si="4"/>
        <v>584</v>
      </c>
      <c r="H23">
        <f t="shared" si="5"/>
        <v>576</v>
      </c>
      <c r="I23">
        <f t="shared" si="6"/>
        <v>574</v>
      </c>
      <c r="J23">
        <f t="shared" si="7"/>
        <v>573</v>
      </c>
      <c r="K23">
        <f t="shared" si="8"/>
        <v>573</v>
      </c>
      <c r="L23" s="78">
        <f t="shared" si="9"/>
        <v>576</v>
      </c>
      <c r="N23" s="12" t="s">
        <v>12</v>
      </c>
      <c r="O23" s="12">
        <v>576</v>
      </c>
      <c r="P23" s="12">
        <v>572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>
        <v>584</v>
      </c>
      <c r="Z23" s="12">
        <v>539</v>
      </c>
      <c r="AA23" s="12">
        <v>570</v>
      </c>
      <c r="AB23" s="12">
        <v>573</v>
      </c>
      <c r="AC23" s="12">
        <v>571</v>
      </c>
      <c r="AD23" s="12" t="s">
        <v>12</v>
      </c>
      <c r="AE23" s="12">
        <v>571</v>
      </c>
      <c r="AF23" s="12">
        <v>574</v>
      </c>
      <c r="AG23" s="12" t="s">
        <v>12</v>
      </c>
      <c r="AH23" s="12" t="s">
        <v>12</v>
      </c>
      <c r="AI23" s="12">
        <v>572</v>
      </c>
      <c r="AJ23" s="12">
        <v>568</v>
      </c>
      <c r="AK23" s="12">
        <v>573</v>
      </c>
      <c r="AL23" s="12">
        <v>572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65</v>
      </c>
      <c r="E24">
        <f t="shared" si="2"/>
        <v>13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>
        <v>581</v>
      </c>
      <c r="P24" s="12">
        <v>588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>
        <v>583</v>
      </c>
      <c r="Z24" s="12">
        <v>564</v>
      </c>
      <c r="AA24" s="12">
        <v>590</v>
      </c>
      <c r="AB24" s="12">
        <v>593</v>
      </c>
      <c r="AC24" s="12">
        <v>589</v>
      </c>
      <c r="AD24" s="12" t="s">
        <v>12</v>
      </c>
      <c r="AE24" s="12">
        <v>586</v>
      </c>
      <c r="AF24" s="12">
        <v>579</v>
      </c>
      <c r="AG24" s="12">
        <v>590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>
        <v>568</v>
      </c>
      <c r="AO24" s="12">
        <v>571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58</v>
      </c>
      <c r="E25">
        <f t="shared" si="2"/>
        <v>8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588</v>
      </c>
      <c r="L25" s="78">
        <f t="shared" si="9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>
        <v>597</v>
      </c>
      <c r="AB25" s="12">
        <v>592</v>
      </c>
      <c r="AC25" s="12">
        <v>591</v>
      </c>
      <c r="AD25" s="12" t="s">
        <v>12</v>
      </c>
      <c r="AE25" s="12" t="s">
        <v>12</v>
      </c>
      <c r="AF25" s="12" t="s">
        <v>12</v>
      </c>
      <c r="AG25" s="12">
        <v>592</v>
      </c>
      <c r="AH25" s="12">
        <v>587</v>
      </c>
      <c r="AI25" s="12" t="s">
        <v>12</v>
      </c>
      <c r="AJ25" s="12" t="s">
        <v>12</v>
      </c>
      <c r="AK25" s="12">
        <v>585</v>
      </c>
      <c r="AL25" s="12">
        <v>585</v>
      </c>
      <c r="AM25" s="12">
        <v>588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63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>
        <v>586</v>
      </c>
      <c r="AB26" s="12">
        <v>588</v>
      </c>
      <c r="AC26" s="12">
        <v>589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575</v>
      </c>
      <c r="AJ26" s="12">
        <v>575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57</v>
      </c>
      <c r="E27">
        <f t="shared" si="2"/>
        <v>11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584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>
        <v>591</v>
      </c>
      <c r="AB27" s="12">
        <v>584</v>
      </c>
      <c r="AC27" s="12">
        <v>588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>
        <v>586</v>
      </c>
      <c r="AJ27" s="12">
        <v>580</v>
      </c>
      <c r="AK27" s="12">
        <v>585</v>
      </c>
      <c r="AL27" s="12">
        <v>578</v>
      </c>
      <c r="AM27" s="12">
        <v>586</v>
      </c>
      <c r="AN27" s="12" t="s">
        <v>12</v>
      </c>
      <c r="AO27" s="12" t="s">
        <v>12</v>
      </c>
      <c r="AP27" s="12" t="s">
        <v>12</v>
      </c>
      <c r="AQ27" s="12">
        <v>580</v>
      </c>
      <c r="AR27" s="12">
        <v>573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61</v>
      </c>
      <c r="E28">
        <f t="shared" si="2"/>
        <v>10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579</v>
      </c>
      <c r="S28" s="12">
        <v>589</v>
      </c>
      <c r="T28" s="12" t="s">
        <v>12</v>
      </c>
      <c r="U28" s="12" t="s">
        <v>12</v>
      </c>
      <c r="V28" s="12">
        <v>584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>
        <v>583</v>
      </c>
      <c r="AB28" s="12">
        <v>590</v>
      </c>
      <c r="AC28" s="12">
        <v>587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>
        <v>576</v>
      </c>
      <c r="AJ28" s="12">
        <v>583</v>
      </c>
      <c r="AK28" s="12">
        <v>581</v>
      </c>
      <c r="AL28" s="12">
        <v>586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69</v>
      </c>
      <c r="E29">
        <f t="shared" si="2"/>
        <v>9</v>
      </c>
      <c r="F29">
        <f t="shared" si="3"/>
        <v>5</v>
      </c>
      <c r="G29">
        <f t="shared" si="4"/>
        <v>584</v>
      </c>
      <c r="H29">
        <f t="shared" si="5"/>
        <v>583</v>
      </c>
      <c r="I29">
        <f t="shared" si="6"/>
        <v>582</v>
      </c>
      <c r="J29">
        <f t="shared" si="7"/>
        <v>581</v>
      </c>
      <c r="K29">
        <f t="shared" si="8"/>
        <v>580</v>
      </c>
      <c r="L29" s="78">
        <f t="shared" si="9"/>
        <v>582</v>
      </c>
      <c r="N29" s="12" t="s">
        <v>12</v>
      </c>
      <c r="O29" s="12">
        <v>578</v>
      </c>
      <c r="P29" s="12">
        <v>583</v>
      </c>
      <c r="Q29" s="12" t="s">
        <v>12</v>
      </c>
      <c r="R29" s="12">
        <v>584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582</v>
      </c>
      <c r="Z29" s="12">
        <v>565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>
        <v>576</v>
      </c>
      <c r="AF29" s="12">
        <v>580</v>
      </c>
      <c r="AG29" s="12" t="s">
        <v>12</v>
      </c>
      <c r="AH29" s="12" t="s">
        <v>12</v>
      </c>
      <c r="AI29" s="12">
        <v>581</v>
      </c>
      <c r="AJ29" s="12">
        <v>567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72</v>
      </c>
      <c r="E30">
        <f t="shared" si="2"/>
        <v>11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583</v>
      </c>
      <c r="K30">
        <f t="shared" si="8"/>
        <v>577</v>
      </c>
      <c r="L30" s="78">
        <f t="shared" si="9"/>
        <v>583.4</v>
      </c>
      <c r="N30" s="12" t="s">
        <v>12</v>
      </c>
      <c r="O30" s="12">
        <v>583</v>
      </c>
      <c r="P30" s="12">
        <v>577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575</v>
      </c>
      <c r="Z30" s="12">
        <v>562</v>
      </c>
      <c r="AA30" s="12">
        <v>589</v>
      </c>
      <c r="AB30" s="12">
        <v>585</v>
      </c>
      <c r="AC30" s="12">
        <v>583</v>
      </c>
      <c r="AD30" s="12" t="s">
        <v>12</v>
      </c>
      <c r="AE30" s="12">
        <v>575</v>
      </c>
      <c r="AF30" s="12">
        <v>574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>
        <v>576</v>
      </c>
      <c r="AL30" s="12">
        <v>573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</sheetData>
  <sortState xmlns:xlrd2="http://schemas.microsoft.com/office/spreadsheetml/2017/richdata2" ref="A14:AU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U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October 20,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2026</v>
      </c>
      <c r="AG11" s="64">
        <v>2026</v>
      </c>
      <c r="AH11" s="64">
        <v>2026</v>
      </c>
      <c r="AI11" s="64">
        <v>2026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139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40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41</v>
      </c>
      <c r="AG12" s="64" t="s">
        <v>41</v>
      </c>
      <c r="AH12" s="64" t="s">
        <v>41</v>
      </c>
      <c r="AI12" s="64" t="s">
        <v>41</v>
      </c>
      <c r="AJ12" s="64" t="s">
        <v>42</v>
      </c>
      <c r="AK12" s="64" t="s">
        <v>42</v>
      </c>
      <c r="AL12" s="64" t="s">
        <v>43</v>
      </c>
      <c r="AM12" s="64" t="s">
        <v>43</v>
      </c>
      <c r="AN12" s="64" t="s">
        <v>43</v>
      </c>
      <c r="AO12" s="64" t="s">
        <v>43</v>
      </c>
      <c r="AP12" s="64" t="s">
        <v>43</v>
      </c>
      <c r="AQ12" s="64" t="s">
        <v>180</v>
      </c>
      <c r="AR12" s="64" t="s">
        <v>180</v>
      </c>
      <c r="AS12" s="64" t="s">
        <v>194</v>
      </c>
      <c r="AT12" s="64" t="s">
        <v>194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54</v>
      </c>
      <c r="U13" s="64" t="s">
        <v>75</v>
      </c>
      <c r="V13" s="64" t="s">
        <v>145</v>
      </c>
      <c r="W13" s="64" t="s">
        <v>146</v>
      </c>
      <c r="X13" s="64" t="s">
        <v>143</v>
      </c>
      <c r="Y13" s="64" t="s">
        <v>147</v>
      </c>
      <c r="Z13" s="64" t="s">
        <v>153</v>
      </c>
      <c r="AA13" s="64" t="s">
        <v>154</v>
      </c>
      <c r="AB13" s="64" t="s">
        <v>155</v>
      </c>
      <c r="AC13" s="64" t="s">
        <v>54</v>
      </c>
      <c r="AD13" s="64" t="s">
        <v>162</v>
      </c>
      <c r="AE13" s="64" t="s">
        <v>163</v>
      </c>
      <c r="AF13" s="64" t="s">
        <v>102</v>
      </c>
      <c r="AG13" s="64" t="s">
        <v>103</v>
      </c>
      <c r="AH13" s="64" t="s">
        <v>166</v>
      </c>
      <c r="AI13" s="64" t="s">
        <v>167</v>
      </c>
      <c r="AJ13" s="64" t="s">
        <v>170</v>
      </c>
      <c r="AK13" s="64" t="s">
        <v>171</v>
      </c>
      <c r="AL13" s="64" t="s">
        <v>54</v>
      </c>
      <c r="AM13" s="64" t="s">
        <v>175</v>
      </c>
      <c r="AN13" s="64" t="s">
        <v>176</v>
      </c>
      <c r="AO13" s="64" t="s">
        <v>179</v>
      </c>
      <c r="AP13" s="64" t="s">
        <v>178</v>
      </c>
      <c r="AQ13" s="64" t="s">
        <v>181</v>
      </c>
      <c r="AR13" s="64" t="s">
        <v>54</v>
      </c>
      <c r="AS13" s="64" t="s">
        <v>196</v>
      </c>
      <c r="AT13" s="64" t="s">
        <v>197</v>
      </c>
      <c r="AU13" s="64" t="s">
        <v>185</v>
      </c>
      <c r="AV13" s="64" t="s">
        <v>172</v>
      </c>
      <c r="AW13" s="64" t="s">
        <v>173</v>
      </c>
    </row>
    <row r="14" spans="1:49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91</v>
      </c>
      <c r="E14">
        <f t="shared" ref="E14:E45" si="2">IF(COUNT(N14:AW14)=0,"", COUNT(N14:AW14))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573</v>
      </c>
      <c r="J14">
        <f t="shared" ref="J14:J45" si="7">IFERROR(LARGE((N14:AW14),4),"")</f>
        <v>570</v>
      </c>
      <c r="K14" t="str">
        <f t="shared" ref="K14:K44" si="8">IFERROR(LARGE((N14:AW14),5),"")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573</v>
      </c>
      <c r="Y14" s="12">
        <v>570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589</v>
      </c>
      <c r="AE14" s="12">
        <v>577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93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>
        <v>576</v>
      </c>
      <c r="Y15" s="12">
        <v>572</v>
      </c>
      <c r="Z15" s="12">
        <v>587</v>
      </c>
      <c r="AA15" s="12">
        <v>592</v>
      </c>
      <c r="AB15" s="12">
        <v>582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>
        <v>580</v>
      </c>
      <c r="AI15" s="12">
        <v>573</v>
      </c>
      <c r="AJ15" s="12">
        <v>577</v>
      </c>
      <c r="AK15" s="12">
        <v>575</v>
      </c>
      <c r="AL15" s="12" t="s">
        <v>12</v>
      </c>
      <c r="AM15" s="12" t="s">
        <v>12</v>
      </c>
      <c r="AN15" s="12" t="s">
        <v>12</v>
      </c>
      <c r="AO15" s="12">
        <v>568</v>
      </c>
      <c r="AP15" s="12">
        <v>547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83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585</v>
      </c>
      <c r="AA16" s="12">
        <v>576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584</v>
      </c>
      <c r="AI16" s="12">
        <v>574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112</v>
      </c>
      <c r="E17">
        <f t="shared" si="2"/>
        <v>7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578</v>
      </c>
      <c r="K17">
        <f t="shared" si="8"/>
        <v>577</v>
      </c>
      <c r="L17" s="78">
        <f t="shared" si="9"/>
        <v>583.4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584</v>
      </c>
      <c r="T17" s="12">
        <v>577</v>
      </c>
      <c r="U17" s="12" t="s">
        <v>12</v>
      </c>
      <c r="V17" s="12" t="s">
        <v>12</v>
      </c>
      <c r="W17" s="12" t="s">
        <v>12</v>
      </c>
      <c r="X17" s="12">
        <v>567</v>
      </c>
      <c r="Y17" s="12">
        <v>568</v>
      </c>
      <c r="Z17" s="12" t="s">
        <v>12</v>
      </c>
      <c r="AA17" s="12" t="s">
        <v>12</v>
      </c>
      <c r="AB17" s="12" t="s">
        <v>12</v>
      </c>
      <c r="AC17" s="12">
        <v>590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578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588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111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568</v>
      </c>
      <c r="Y18" s="12">
        <v>554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579</v>
      </c>
      <c r="AI18" s="12">
        <v>575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157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586</v>
      </c>
      <c r="AA19" s="12">
        <v>509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87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580</v>
      </c>
      <c r="AI20" s="12">
        <v>588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156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590</v>
      </c>
      <c r="AA21" s="12">
        <v>583</v>
      </c>
      <c r="AB21" s="12">
        <v>582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>
        <v>579</v>
      </c>
      <c r="AI21" s="12">
        <v>569</v>
      </c>
      <c r="AJ21" s="12">
        <v>572</v>
      </c>
      <c r="AK21" s="12">
        <v>575</v>
      </c>
      <c r="AL21" s="12" t="s">
        <v>12</v>
      </c>
      <c r="AM21" s="12" t="s">
        <v>12</v>
      </c>
      <c r="AN21" s="12" t="s">
        <v>12</v>
      </c>
      <c r="AO21" s="12">
        <v>564</v>
      </c>
      <c r="AP21" s="12">
        <v>561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78</v>
      </c>
      <c r="E22">
        <f t="shared" si="2"/>
        <v>11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595</v>
      </c>
      <c r="W22" s="12">
        <v>589</v>
      </c>
      <c r="X22" s="12" t="s">
        <v>12</v>
      </c>
      <c r="Y22" s="12" t="s">
        <v>12</v>
      </c>
      <c r="Z22" s="12">
        <v>590</v>
      </c>
      <c r="AA22" s="12">
        <v>593</v>
      </c>
      <c r="AB22" s="12">
        <v>591</v>
      </c>
      <c r="AC22" s="12" t="s">
        <v>12</v>
      </c>
      <c r="AD22" s="12" t="s">
        <v>12</v>
      </c>
      <c r="AE22" s="12" t="s">
        <v>12</v>
      </c>
      <c r="AF22" s="12">
        <v>585</v>
      </c>
      <c r="AG22" s="12">
        <v>591</v>
      </c>
      <c r="AH22" s="12" t="s">
        <v>12</v>
      </c>
      <c r="AI22" s="12" t="s">
        <v>12</v>
      </c>
      <c r="AJ22" s="12">
        <v>581</v>
      </c>
      <c r="AK22" s="12">
        <v>587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581</v>
      </c>
      <c r="AT22" s="12">
        <v>590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159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584</v>
      </c>
      <c r="AA23" s="12">
        <v>586</v>
      </c>
      <c r="AB23" s="12">
        <v>579</v>
      </c>
      <c r="AC23" s="12">
        <v>586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>
        <v>574</v>
      </c>
      <c r="AI23" s="12">
        <v>578</v>
      </c>
      <c r="AJ23" s="12">
        <v>577</v>
      </c>
      <c r="AK23" s="12">
        <v>578</v>
      </c>
      <c r="AL23" s="12">
        <v>582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108</v>
      </c>
      <c r="E24">
        <f t="shared" si="2"/>
        <v>9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>
        <v>588</v>
      </c>
      <c r="AA24" s="12">
        <v>589</v>
      </c>
      <c r="AB24" s="12">
        <v>587</v>
      </c>
      <c r="AC24" s="12">
        <v>572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>
        <v>587</v>
      </c>
      <c r="AI24" s="12">
        <v>583</v>
      </c>
      <c r="AJ24" s="12">
        <v>579</v>
      </c>
      <c r="AK24" s="12">
        <v>581</v>
      </c>
      <c r="AL24" s="12">
        <v>595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86</v>
      </c>
      <c r="E25">
        <f t="shared" si="2"/>
        <v>11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583</v>
      </c>
      <c r="J25">
        <f t="shared" si="7"/>
        <v>582</v>
      </c>
      <c r="K25">
        <f t="shared" si="8"/>
        <v>582</v>
      </c>
      <c r="L25" s="78">
        <f t="shared" si="9"/>
        <v>584.20000000000005</v>
      </c>
      <c r="N25" s="12" t="s">
        <v>12</v>
      </c>
      <c r="O25" s="12">
        <v>583</v>
      </c>
      <c r="P25" s="12">
        <v>578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>
        <v>557</v>
      </c>
      <c r="Y25" s="12">
        <v>548</v>
      </c>
      <c r="Z25" s="12">
        <v>581</v>
      </c>
      <c r="AA25" s="12">
        <v>590</v>
      </c>
      <c r="AB25" s="12">
        <v>582</v>
      </c>
      <c r="AC25" s="12" t="s">
        <v>12</v>
      </c>
      <c r="AD25" s="12">
        <v>581</v>
      </c>
      <c r="AE25" s="12">
        <v>582</v>
      </c>
      <c r="AF25" s="12" t="s">
        <v>12</v>
      </c>
      <c r="AG25" s="12" t="s">
        <v>12</v>
      </c>
      <c r="AH25" s="12">
        <v>579</v>
      </c>
      <c r="AI25" s="12">
        <v>584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113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588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94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567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576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110</v>
      </c>
      <c r="E28">
        <f t="shared" si="2"/>
        <v>12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578</v>
      </c>
      <c r="L28" s="78">
        <f t="shared" si="9"/>
        <v>581.6</v>
      </c>
      <c r="N28" s="12" t="s">
        <v>12</v>
      </c>
      <c r="O28" s="12">
        <v>578</v>
      </c>
      <c r="P28" s="12" t="s">
        <v>12</v>
      </c>
      <c r="Q28" s="12" t="s">
        <v>12</v>
      </c>
      <c r="R28" s="12">
        <v>566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>
        <v>575</v>
      </c>
      <c r="Y28" s="12">
        <v>561</v>
      </c>
      <c r="Z28" s="12">
        <v>582</v>
      </c>
      <c r="AA28" s="12">
        <v>585</v>
      </c>
      <c r="AB28" s="12">
        <v>580</v>
      </c>
      <c r="AC28" s="12" t="s">
        <v>12</v>
      </c>
      <c r="AD28" s="12">
        <v>575</v>
      </c>
      <c r="AE28" s="12" t="s">
        <v>12</v>
      </c>
      <c r="AF28" s="12" t="s">
        <v>12</v>
      </c>
      <c r="AG28" s="12" t="s">
        <v>12</v>
      </c>
      <c r="AH28" s="12">
        <v>577</v>
      </c>
      <c r="AI28" s="12">
        <v>583</v>
      </c>
      <c r="AJ28" s="12">
        <v>569</v>
      </c>
      <c r="AK28" s="12">
        <v>570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85</v>
      </c>
      <c r="E29">
        <f t="shared" si="2"/>
        <v>10</v>
      </c>
      <c r="F29">
        <f t="shared" si="3"/>
        <v>5</v>
      </c>
      <c r="G29">
        <f t="shared" si="4"/>
        <v>583</v>
      </c>
      <c r="H29">
        <f t="shared" si="5"/>
        <v>580</v>
      </c>
      <c r="I29">
        <f t="shared" si="6"/>
        <v>579</v>
      </c>
      <c r="J29">
        <f t="shared" si="7"/>
        <v>578</v>
      </c>
      <c r="K29">
        <f t="shared" si="8"/>
        <v>577</v>
      </c>
      <c r="L29" s="78">
        <f t="shared" si="9"/>
        <v>579.4</v>
      </c>
      <c r="N29" s="12" t="s">
        <v>12</v>
      </c>
      <c r="O29" s="12">
        <v>578</v>
      </c>
      <c r="P29" s="12">
        <v>580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>
        <v>572</v>
      </c>
      <c r="Y29" s="12">
        <v>570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579</v>
      </c>
      <c r="AE29" s="12">
        <v>583</v>
      </c>
      <c r="AF29" s="12" t="s">
        <v>12</v>
      </c>
      <c r="AG29" s="12" t="s">
        <v>12</v>
      </c>
      <c r="AH29" s="12">
        <v>571</v>
      </c>
      <c r="AI29" s="12">
        <v>577</v>
      </c>
      <c r="AJ29" s="12">
        <v>569</v>
      </c>
      <c r="AK29" s="12">
        <v>568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148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584</v>
      </c>
      <c r="AK30" s="12">
        <v>552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76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592</v>
      </c>
      <c r="U31" s="12">
        <v>582</v>
      </c>
      <c r="V31" s="12">
        <v>587</v>
      </c>
      <c r="W31" s="12">
        <v>583</v>
      </c>
      <c r="X31" s="12" t="s">
        <v>12</v>
      </c>
      <c r="Y31" s="12" t="s">
        <v>12</v>
      </c>
      <c r="Z31" s="12">
        <v>595</v>
      </c>
      <c r="AA31" s="12">
        <v>591</v>
      </c>
      <c r="AB31" s="12">
        <v>590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585</v>
      </c>
      <c r="AI31" s="12">
        <v>585</v>
      </c>
      <c r="AJ31" s="12" t="s">
        <v>12</v>
      </c>
      <c r="AK31" s="12" t="s">
        <v>12</v>
      </c>
      <c r="AL31" s="12" t="s">
        <v>12</v>
      </c>
      <c r="AM31" s="12">
        <v>589</v>
      </c>
      <c r="AN31" s="12">
        <v>593</v>
      </c>
      <c r="AO31" s="12" t="s">
        <v>12</v>
      </c>
      <c r="AP31" s="12" t="s">
        <v>12</v>
      </c>
      <c r="AQ31" s="12">
        <v>578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80</v>
      </c>
      <c r="E32">
        <f t="shared" si="2"/>
        <v>7</v>
      </c>
      <c r="F32">
        <f t="shared" si="3"/>
        <v>5</v>
      </c>
      <c r="G32">
        <f t="shared" si="4"/>
        <v>585</v>
      </c>
      <c r="H32">
        <f t="shared" si="5"/>
        <v>585</v>
      </c>
      <c r="I32">
        <f t="shared" si="6"/>
        <v>585</v>
      </c>
      <c r="J32">
        <f t="shared" si="7"/>
        <v>580</v>
      </c>
      <c r="K32">
        <f t="shared" si="8"/>
        <v>580</v>
      </c>
      <c r="L32" s="78">
        <f t="shared" si="9"/>
        <v>583</v>
      </c>
      <c r="N32" s="12" t="s">
        <v>12</v>
      </c>
      <c r="O32" s="12">
        <v>585</v>
      </c>
      <c r="P32" s="12">
        <v>585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580</v>
      </c>
      <c r="AE32" s="12">
        <v>585</v>
      </c>
      <c r="AF32" s="12">
        <v>579</v>
      </c>
      <c r="AG32" s="12" t="s">
        <v>12</v>
      </c>
      <c r="AH32" s="12" t="s">
        <v>12</v>
      </c>
      <c r="AI32" s="12" t="s">
        <v>12</v>
      </c>
      <c r="AJ32" s="12">
        <v>580</v>
      </c>
      <c r="AK32" s="12">
        <v>571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77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>
        <v>572</v>
      </c>
      <c r="W33" s="12">
        <v>576</v>
      </c>
      <c r="X33" s="12" t="s">
        <v>12</v>
      </c>
      <c r="Y33" s="12" t="s">
        <v>12</v>
      </c>
      <c r="Z33" s="12">
        <v>589</v>
      </c>
      <c r="AA33" s="12">
        <v>586</v>
      </c>
      <c r="AB33" s="12">
        <v>587</v>
      </c>
      <c r="AC33" s="12" t="s">
        <v>12</v>
      </c>
      <c r="AD33" s="12" t="s">
        <v>12</v>
      </c>
      <c r="AE33" s="12" t="s">
        <v>12</v>
      </c>
      <c r="AF33" s="12">
        <v>576</v>
      </c>
      <c r="AG33" s="12" t="s">
        <v>12</v>
      </c>
      <c r="AH33" s="12" t="s">
        <v>12</v>
      </c>
      <c r="AI33" s="12" t="s">
        <v>12</v>
      </c>
      <c r="AJ33" s="12">
        <v>584</v>
      </c>
      <c r="AK33" s="12">
        <v>577</v>
      </c>
      <c r="AL33" s="12">
        <v>587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79</v>
      </c>
      <c r="E34">
        <f t="shared" si="2"/>
        <v>8</v>
      </c>
      <c r="F34">
        <f t="shared" si="3"/>
        <v>5</v>
      </c>
      <c r="G34">
        <f t="shared" si="4"/>
        <v>593</v>
      </c>
      <c r="H34">
        <f t="shared" si="5"/>
        <v>592</v>
      </c>
      <c r="I34">
        <f t="shared" si="6"/>
        <v>589</v>
      </c>
      <c r="J34">
        <f t="shared" si="7"/>
        <v>583</v>
      </c>
      <c r="K34">
        <f t="shared" si="8"/>
        <v>582</v>
      </c>
      <c r="L34" s="78">
        <f t="shared" si="9"/>
        <v>587.79999999999995</v>
      </c>
      <c r="N34" s="12" t="s">
        <v>12</v>
      </c>
      <c r="O34" s="12">
        <v>592</v>
      </c>
      <c r="P34" s="12">
        <v>580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>
        <v>583</v>
      </c>
      <c r="W34" s="12">
        <v>582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>
        <v>575</v>
      </c>
      <c r="AG34" s="12" t="s">
        <v>12</v>
      </c>
      <c r="AH34" s="12" t="s">
        <v>12</v>
      </c>
      <c r="AI34" s="12" t="s">
        <v>12</v>
      </c>
      <c r="AJ34" s="12">
        <v>589</v>
      </c>
      <c r="AK34" s="12">
        <v>575</v>
      </c>
      <c r="AL34" s="12">
        <v>593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158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>
        <v>585</v>
      </c>
      <c r="AA35" s="12">
        <v>587</v>
      </c>
      <c r="AB35" s="12">
        <v>575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>
        <v>586</v>
      </c>
      <c r="AI35" s="12">
        <v>575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ref="K45:K67" si="18">IFERROR(LARGE((N45:AW45),5),"")</f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9">IF(COUNT(N46:AW46)=0,"", COUNT(N46:AW46))</f>
        <v/>
      </c>
      <c r="F46" t="str">
        <f t="shared" si="16"/>
        <v/>
      </c>
      <c r="G46" t="str">
        <f t="shared" ref="G46:G67" si="20">IFERROR(LARGE((N46:AW46),1),"")</f>
        <v/>
      </c>
      <c r="H46" t="str">
        <f t="shared" ref="H46:H67" si="21">IFERROR(LARGE((N46:AW46),2),"")</f>
        <v/>
      </c>
      <c r="I46" t="str">
        <f t="shared" ref="I46:I67" si="22">IFERROR(LARGE((N46:AW46),3),"")</f>
        <v/>
      </c>
      <c r="J46" t="str">
        <f t="shared" ref="J46:J67" si="23">IFERROR(LARGE((N46:AW46),4),"")</f>
        <v/>
      </c>
      <c r="K46" t="str">
        <f t="shared" si="18"/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9"/>
        <v/>
      </c>
      <c r="F47" t="str">
        <f t="shared" si="16"/>
        <v/>
      </c>
      <c r="G47" t="str">
        <f t="shared" si="20"/>
        <v/>
      </c>
      <c r="H47" t="str">
        <f t="shared" si="21"/>
        <v/>
      </c>
      <c r="I47" t="str">
        <f t="shared" si="22"/>
        <v/>
      </c>
      <c r="J47" t="str">
        <f t="shared" si="23"/>
        <v/>
      </c>
      <c r="K47" t="str">
        <f t="shared" si="18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9"/>
        <v/>
      </c>
      <c r="F48" t="str">
        <f t="shared" si="16"/>
        <v/>
      </c>
      <c r="G48" t="str">
        <f t="shared" si="20"/>
        <v/>
      </c>
      <c r="H48" t="str">
        <f t="shared" si="21"/>
        <v/>
      </c>
      <c r="I48" t="str">
        <f t="shared" si="22"/>
        <v/>
      </c>
      <c r="J48" t="str">
        <f t="shared" si="23"/>
        <v/>
      </c>
      <c r="K48" t="str">
        <f t="shared" si="18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9"/>
        <v/>
      </c>
      <c r="F49" t="str">
        <f t="shared" si="16"/>
        <v/>
      </c>
      <c r="G49" t="str">
        <f t="shared" si="20"/>
        <v/>
      </c>
      <c r="H49" t="str">
        <f t="shared" si="21"/>
        <v/>
      </c>
      <c r="I49" t="str">
        <f t="shared" si="22"/>
        <v/>
      </c>
      <c r="J49" t="str">
        <f t="shared" si="23"/>
        <v/>
      </c>
      <c r="K49" t="str">
        <f t="shared" si="18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9"/>
        <v/>
      </c>
      <c r="F50" t="str">
        <f t="shared" si="16"/>
        <v/>
      </c>
      <c r="G50" t="str">
        <f t="shared" si="20"/>
        <v/>
      </c>
      <c r="H50" t="str">
        <f t="shared" si="21"/>
        <v/>
      </c>
      <c r="I50" t="str">
        <f t="shared" si="22"/>
        <v/>
      </c>
      <c r="J50" t="str">
        <f t="shared" si="23"/>
        <v/>
      </c>
      <c r="K50" t="str">
        <f t="shared" si="18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9"/>
        <v/>
      </c>
      <c r="F51" t="str">
        <f t="shared" si="16"/>
        <v/>
      </c>
      <c r="G51" t="str">
        <f t="shared" si="20"/>
        <v/>
      </c>
      <c r="H51" t="str">
        <f t="shared" si="21"/>
        <v/>
      </c>
      <c r="I51" t="str">
        <f t="shared" si="22"/>
        <v/>
      </c>
      <c r="J51" t="str">
        <f t="shared" si="23"/>
        <v/>
      </c>
      <c r="K51" t="str">
        <f t="shared" si="18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9"/>
        <v/>
      </c>
      <c r="F52" t="str">
        <f t="shared" si="16"/>
        <v/>
      </c>
      <c r="G52" t="str">
        <f t="shared" si="20"/>
        <v/>
      </c>
      <c r="H52" t="str">
        <f t="shared" si="21"/>
        <v/>
      </c>
      <c r="I52" t="str">
        <f t="shared" si="22"/>
        <v/>
      </c>
      <c r="J52" t="str">
        <f t="shared" si="23"/>
        <v/>
      </c>
      <c r="K52" t="str">
        <f t="shared" si="18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9"/>
        <v/>
      </c>
      <c r="F53" t="str">
        <f t="shared" si="16"/>
        <v/>
      </c>
      <c r="G53" t="str">
        <f t="shared" si="20"/>
        <v/>
      </c>
      <c r="H53" t="str">
        <f t="shared" si="21"/>
        <v/>
      </c>
      <c r="I53" t="str">
        <f t="shared" si="22"/>
        <v/>
      </c>
      <c r="J53" t="str">
        <f t="shared" si="23"/>
        <v/>
      </c>
      <c r="K53" t="str">
        <f t="shared" si="18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9"/>
        <v/>
      </c>
      <c r="F54" t="str">
        <f t="shared" si="16"/>
        <v/>
      </c>
      <c r="G54" t="str">
        <f t="shared" si="20"/>
        <v/>
      </c>
      <c r="H54" t="str">
        <f t="shared" si="21"/>
        <v/>
      </c>
      <c r="I54" t="str">
        <f t="shared" si="22"/>
        <v/>
      </c>
      <c r="J54" t="str">
        <f t="shared" si="23"/>
        <v/>
      </c>
      <c r="K54" t="str">
        <f t="shared" si="18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9"/>
        <v/>
      </c>
      <c r="F55" t="str">
        <f t="shared" si="16"/>
        <v/>
      </c>
      <c r="G55" t="str">
        <f t="shared" si="20"/>
        <v/>
      </c>
      <c r="H55" t="str">
        <f t="shared" si="21"/>
        <v/>
      </c>
      <c r="I55" t="str">
        <f t="shared" si="22"/>
        <v/>
      </c>
      <c r="J55" t="str">
        <f t="shared" si="23"/>
        <v/>
      </c>
      <c r="K55" t="str">
        <f t="shared" si="18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9"/>
        <v/>
      </c>
      <c r="F56" t="str">
        <f t="shared" si="16"/>
        <v/>
      </c>
      <c r="G56" t="str">
        <f t="shared" si="20"/>
        <v/>
      </c>
      <c r="H56" t="str">
        <f t="shared" si="21"/>
        <v/>
      </c>
      <c r="I56" t="str">
        <f t="shared" si="22"/>
        <v/>
      </c>
      <c r="J56" t="str">
        <f t="shared" si="23"/>
        <v/>
      </c>
      <c r="K56" t="str">
        <f t="shared" si="18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9"/>
        <v/>
      </c>
      <c r="F57" t="str">
        <f t="shared" si="16"/>
        <v/>
      </c>
      <c r="G57" t="str">
        <f t="shared" si="20"/>
        <v/>
      </c>
      <c r="H57" t="str">
        <f t="shared" si="21"/>
        <v/>
      </c>
      <c r="I57" t="str">
        <f t="shared" si="22"/>
        <v/>
      </c>
      <c r="J57" t="str">
        <f t="shared" si="23"/>
        <v/>
      </c>
      <c r="K57" t="str">
        <f t="shared" si="18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9"/>
        <v/>
      </c>
      <c r="F58" t="str">
        <f t="shared" si="16"/>
        <v/>
      </c>
      <c r="G58" t="str">
        <f t="shared" si="20"/>
        <v/>
      </c>
      <c r="H58" t="str">
        <f t="shared" si="21"/>
        <v/>
      </c>
      <c r="I58" t="str">
        <f t="shared" si="22"/>
        <v/>
      </c>
      <c r="J58" t="str">
        <f t="shared" si="23"/>
        <v/>
      </c>
      <c r="K58" t="str">
        <f t="shared" si="18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9"/>
        <v/>
      </c>
      <c r="F59" t="str">
        <f t="shared" si="16"/>
        <v/>
      </c>
      <c r="G59" t="str">
        <f t="shared" si="20"/>
        <v/>
      </c>
      <c r="H59" t="str">
        <f t="shared" si="21"/>
        <v/>
      </c>
      <c r="I59" t="str">
        <f t="shared" si="22"/>
        <v/>
      </c>
      <c r="J59" t="str">
        <f t="shared" si="23"/>
        <v/>
      </c>
      <c r="K59" t="str">
        <f t="shared" si="18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9"/>
        <v/>
      </c>
      <c r="F60" t="str">
        <f t="shared" si="16"/>
        <v/>
      </c>
      <c r="G60" t="str">
        <f t="shared" si="20"/>
        <v/>
      </c>
      <c r="H60" t="str">
        <f t="shared" si="21"/>
        <v/>
      </c>
      <c r="I60" t="str">
        <f t="shared" si="22"/>
        <v/>
      </c>
      <c r="J60" t="str">
        <f t="shared" si="23"/>
        <v/>
      </c>
      <c r="K60" t="str">
        <f t="shared" si="18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9"/>
        <v/>
      </c>
      <c r="F61" t="str">
        <f t="shared" si="16"/>
        <v/>
      </c>
      <c r="G61" t="str">
        <f t="shared" si="20"/>
        <v/>
      </c>
      <c r="H61" t="str">
        <f t="shared" si="21"/>
        <v/>
      </c>
      <c r="I61" t="str">
        <f t="shared" si="22"/>
        <v/>
      </c>
      <c r="J61" t="str">
        <f t="shared" si="23"/>
        <v/>
      </c>
      <c r="K61" t="str">
        <f t="shared" si="18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9"/>
        <v/>
      </c>
      <c r="F62" t="str">
        <f t="shared" si="16"/>
        <v/>
      </c>
      <c r="G62" t="str">
        <f t="shared" si="20"/>
        <v/>
      </c>
      <c r="H62" t="str">
        <f t="shared" si="21"/>
        <v/>
      </c>
      <c r="I62" t="str">
        <f t="shared" si="22"/>
        <v/>
      </c>
      <c r="J62" t="str">
        <f t="shared" si="23"/>
        <v/>
      </c>
      <c r="K62" t="str">
        <f t="shared" si="18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9"/>
        <v/>
      </c>
      <c r="F63" t="str">
        <f t="shared" si="16"/>
        <v/>
      </c>
      <c r="G63" t="str">
        <f t="shared" si="20"/>
        <v/>
      </c>
      <c r="H63" t="str">
        <f t="shared" si="21"/>
        <v/>
      </c>
      <c r="I63" t="str">
        <f t="shared" si="22"/>
        <v/>
      </c>
      <c r="J63" t="str">
        <f t="shared" si="23"/>
        <v/>
      </c>
      <c r="K63" t="str">
        <f t="shared" si="18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9"/>
        <v/>
      </c>
      <c r="F64" t="str">
        <f t="shared" si="16"/>
        <v/>
      </c>
      <c r="G64" t="str">
        <f t="shared" si="20"/>
        <v/>
      </c>
      <c r="H64" t="str">
        <f t="shared" si="21"/>
        <v/>
      </c>
      <c r="I64" t="str">
        <f t="shared" si="22"/>
        <v/>
      </c>
      <c r="J64" t="str">
        <f t="shared" si="23"/>
        <v/>
      </c>
      <c r="K64" t="str">
        <f t="shared" si="18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9"/>
        <v/>
      </c>
      <c r="F65" t="str">
        <f t="shared" si="16"/>
        <v/>
      </c>
      <c r="G65" t="str">
        <f t="shared" si="20"/>
        <v/>
      </c>
      <c r="H65" t="str">
        <f t="shared" si="21"/>
        <v/>
      </c>
      <c r="I65" t="str">
        <f t="shared" si="22"/>
        <v/>
      </c>
      <c r="J65" t="str">
        <f t="shared" si="23"/>
        <v/>
      </c>
      <c r="K65" t="str">
        <f t="shared" si="18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9"/>
        <v/>
      </c>
      <c r="F66" t="str">
        <f t="shared" si="16"/>
        <v/>
      </c>
      <c r="G66" t="str">
        <f t="shared" si="20"/>
        <v/>
      </c>
      <c r="H66" t="str">
        <f t="shared" si="21"/>
        <v/>
      </c>
      <c r="I66" t="str">
        <f t="shared" si="22"/>
        <v/>
      </c>
      <c r="J66" t="str">
        <f t="shared" si="23"/>
        <v/>
      </c>
      <c r="K66" t="str">
        <f t="shared" si="18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9"/>
        <v/>
      </c>
      <c r="F67" t="str">
        <f t="shared" si="16"/>
        <v/>
      </c>
      <c r="G67" t="str">
        <f t="shared" si="20"/>
        <v/>
      </c>
      <c r="H67" t="str">
        <f t="shared" si="21"/>
        <v/>
      </c>
      <c r="I67" t="str">
        <f t="shared" si="22"/>
        <v/>
      </c>
      <c r="J67" t="str">
        <f t="shared" si="23"/>
        <v/>
      </c>
      <c r="K67" t="str">
        <f t="shared" si="18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</sheetData>
  <sortState xmlns:xlrd2="http://schemas.microsoft.com/office/spreadsheetml/2017/richdata2" ref="A14:AW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W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20,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122</v>
      </c>
      <c r="J11" s="17" t="s">
        <v>24</v>
      </c>
      <c r="K11" s="18"/>
      <c r="L11" s="26">
        <f>'Women''s Air Rifle Scores'!F5</f>
        <v>629</v>
      </c>
      <c r="M11" s="80" t="s">
        <v>122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122</v>
      </c>
      <c r="J12" s="19" t="s">
        <v>25</v>
      </c>
      <c r="K12" s="20"/>
      <c r="L12" s="27">
        <f>'Women''s Air Rifle Scores'!F6</f>
        <v>627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633.46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630.24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629.9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627.31999999999994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624.16000000000008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Scores'!D29="","",'Women''s Air Rifle Scores'!D29)</f>
        <v>Jeanne Haverhill</v>
      </c>
      <c r="K34" s="11"/>
      <c r="L34" s="9">
        <f>'Women''s Air Rifle Scores'!F29</f>
        <v>5</v>
      </c>
      <c r="M34" s="65">
        <f>'Women''s Air Rifle Scores'!L29</f>
        <v>625.64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Scores'!D42="","",'Women''s Air Rifle Scores'!D42)</f>
        <v>Elizabeth Probst</v>
      </c>
      <c r="K35" s="11"/>
      <c r="L35" s="9">
        <f>'Women''s Air Rifle Scores'!F42</f>
        <v>5</v>
      </c>
      <c r="M35" s="65">
        <f>'Women''s Air Rifle Scores'!L42</f>
        <v>625.34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11" t="str">
        <f>IF('Men''s Air Rifle Scores'!D18="","",'Men''s Air Rifle Scores'!D18)</f>
        <v>Chance Cover</v>
      </c>
      <c r="E37" s="9">
        <f>'Men''s Air Rifle Scores'!F18</f>
        <v>5</v>
      </c>
      <c r="F37" s="65">
        <f>'Men''s Air Rifle Scores'!L18</f>
        <v>618.02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Scores'!D29="","",'Men''s Air Rifle Scores'!D29)</f>
        <v>Gavin Perkowski</v>
      </c>
      <c r="D38" s="89"/>
      <c r="E38" s="91">
        <f>'Men''s Air Rifle Scores'!F29</f>
        <v>1</v>
      </c>
      <c r="F38" s="92">
        <f>'Men''s Air Rifle Scores'!L29</f>
        <v>628.4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Scores'!D20="","",'Women''s Air Rifle Scores'!D20)</f>
        <v>Addy Burrow</v>
      </c>
      <c r="K44" s="11"/>
      <c r="L44" s="9">
        <f>'Women''s Air Rifle Scores'!F20</f>
        <v>5</v>
      </c>
      <c r="M44" s="65">
        <f>'Women''s Air Rifle Scores'!L20</f>
        <v>622.06000000000006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Scores'!D25="","",'Women''s Air Rifle Scores'!D25)</f>
        <v>Kelsey Dardas</v>
      </c>
      <c r="K45" s="11"/>
      <c r="L45" s="9">
        <f>'Women''s Air Rifle Scores'!F25</f>
        <v>5</v>
      </c>
      <c r="M45" s="65">
        <f>'Women''s Air Rifle Scores'!L25</f>
        <v>621.98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Scores'!D18="","",'Women''s Air Rifle Scores'!D18)</f>
        <v>Elisa Boozer</v>
      </c>
      <c r="K46" s="11"/>
      <c r="L46" s="9">
        <f>'Women''s Air Rifle Scores'!F18</f>
        <v>5</v>
      </c>
      <c r="M46" s="65">
        <f>'Women''s Air Rifle Scores'!L18</f>
        <v>621.4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20,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107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122</v>
      </c>
      <c r="J11" s="17" t="s">
        <v>24</v>
      </c>
      <c r="K11" s="18"/>
      <c r="L11" s="53">
        <f>'Women''s Smallbore Scores'!F5</f>
        <v>589</v>
      </c>
      <c r="M11" s="80" t="s">
        <v>122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122</v>
      </c>
      <c r="J12" s="19" t="s">
        <v>25</v>
      </c>
      <c r="K12" s="20"/>
      <c r="L12" s="54">
        <f>'Women''s Smallbore Scores'!F6</f>
        <v>586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592.79999999999995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Scores'!D34="","",'Women''s Smallbore Scores'!D34)</f>
        <v>Katie Zaun</v>
      </c>
      <c r="K21" s="11"/>
      <c r="L21" s="9">
        <f>'Women''s Smallbore Scores'!F34</f>
        <v>5</v>
      </c>
      <c r="M21" s="65">
        <f>'Women''s Smallbore Scores'!L34</f>
        <v>587.79999999999995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Scores'!D33="","",'Women''s Smallbore Scores'!D33)</f>
        <v>Ali Weisz</v>
      </c>
      <c r="K22" s="11"/>
      <c r="L22" s="9">
        <f>'Women''s Smallbore Scores'!F33</f>
        <v>5</v>
      </c>
      <c r="M22" s="65">
        <f>'Women''s Smallbore Scores'!L33</f>
        <v>586.6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588</v>
      </c>
      <c r="G23" s="9"/>
      <c r="I23" s="12">
        <v>6</v>
      </c>
      <c r="J23" s="11" t="str">
        <f>IF('Women''s Smallbore Scores'!D25="","",'Women''s Smallbore Scores'!D25)</f>
        <v>Elizabeth Probst</v>
      </c>
      <c r="K23" s="11"/>
      <c r="L23" s="9">
        <f>'Women''s Smallbore Scores'!F25</f>
        <v>5</v>
      </c>
      <c r="M23" s="65">
        <f>'Women''s Smallbore Scores'!L25</f>
        <v>584.20000000000005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Scores'!D15="","",'Women''s Smallbore Scores'!D15)</f>
        <v>Ashlyn Blake</v>
      </c>
      <c r="K24" s="11"/>
      <c r="L24" s="9">
        <f>'Women''s Smallbore Scores'!F15</f>
        <v>5</v>
      </c>
      <c r="M24" s="65">
        <f>'Women''s Smallbore Scores'!L15</f>
        <v>583.6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Scores'!D23="","",'Women''s Smallbore Scores'!D23)</f>
        <v>Molly McGhin</v>
      </c>
      <c r="K25" s="11"/>
      <c r="L25" s="9">
        <f>'Women''s Smallbore Scores'!F23</f>
        <v>5</v>
      </c>
      <c r="M25" s="65">
        <f>'Women''s Smallbore Scores'!L23</f>
        <v>583.4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Scores'!D17="","",'Women''s Smallbore Scores'!D17)</f>
        <v>Kelsey Dardas</v>
      </c>
      <c r="K26" s="11"/>
      <c r="L26" s="9">
        <f>'Women''s Smallbore Scores'!F17</f>
        <v>5</v>
      </c>
      <c r="M26" s="65">
        <f>'Women''s Smallbore Scores'!L17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Scores'!D32="","",'Women''s Smallbore Scores'!D32)</f>
        <v>Emme Walrath</v>
      </c>
      <c r="K27" s="11"/>
      <c r="L27" s="9">
        <f>'Women''s Smallbore Scores'!F32</f>
        <v>5</v>
      </c>
      <c r="M27" s="65">
        <f>'Women''s Smallbore Scores'!L32</f>
        <v>583</v>
      </c>
    </row>
    <row r="28" spans="2:13" x14ac:dyDescent="0.35">
      <c r="B28" s="12">
        <v>11</v>
      </c>
      <c r="C28" s="11" t="str">
        <f>IF('Men''s Smallbore Scores'!D30="","",'Men''s Smallbore Scores'!D30)</f>
        <v>Jacob Wisman</v>
      </c>
      <c r="D28" s="11"/>
      <c r="E28" s="9">
        <f>'Men''s Smallbore Scores'!F30</f>
        <v>5</v>
      </c>
      <c r="F28" s="65">
        <f>'Men''s Smallbore Scores'!L30</f>
        <v>583.4</v>
      </c>
      <c r="I28" s="12">
        <v>11</v>
      </c>
      <c r="J28" s="11" t="str">
        <f>IF('Women''s Smallbore Scores'!D21="","",'Women''s Smallbore Scores'!D21)</f>
        <v>Karlie Lynn</v>
      </c>
      <c r="K28" s="11"/>
      <c r="L28" s="9">
        <f>'Women''s Smallbore Scores'!F21</f>
        <v>5</v>
      </c>
      <c r="M28" s="65">
        <f>'Women''s Smallbore Scores'!L21</f>
        <v>581.79999999999995</v>
      </c>
    </row>
    <row r="29" spans="2:13" x14ac:dyDescent="0.35">
      <c r="B29" s="12">
        <v>12</v>
      </c>
      <c r="C29" s="11" t="str">
        <f>IF('Men''s Smallbore Scores'!D26="","",'Men''s Smallbore Scores'!D26)</f>
        <v>Matt Sanchez</v>
      </c>
      <c r="D29" s="11"/>
      <c r="E29" s="9">
        <f>'Men''s Smallbore Scores'!F26</f>
        <v>5</v>
      </c>
      <c r="F29" s="65">
        <f>'Men''s Smallbore Scores'!L26</f>
        <v>582.6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581.6</v>
      </c>
    </row>
    <row r="30" spans="2:13" x14ac:dyDescent="0.35">
      <c r="B30" s="12">
        <v>13</v>
      </c>
      <c r="C30" s="11" t="str">
        <f>IF('Men''s Smallbore Scores'!D14="","",'Men''s Smallbore Scores'!D14)</f>
        <v>Samuel Adkins</v>
      </c>
      <c r="D30" s="11"/>
      <c r="E30" s="9">
        <f>'Men''s Smallbore Scores'!F14</f>
        <v>5</v>
      </c>
      <c r="F30" s="65">
        <f>'Men''s Smallbore Scores'!L14</f>
        <v>582.20000000000005</v>
      </c>
      <c r="I30" s="12">
        <v>13</v>
      </c>
      <c r="J30" s="11" t="str">
        <f>IF('Women''s Smallbore Scores'!D35="","",'Women''s Smallbore Scores'!D35)</f>
        <v>Gabriella Zych</v>
      </c>
      <c r="K30" s="11"/>
      <c r="L30" s="9">
        <f>'Women''s Smallbore Scores'!F35</f>
        <v>5</v>
      </c>
      <c r="M30" s="65">
        <f>'Women''s Smallbore Scores'!L35</f>
        <v>581.6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582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579.4</v>
      </c>
    </row>
    <row r="32" spans="2:13" x14ac:dyDescent="0.35">
      <c r="B32" s="12">
        <v>15</v>
      </c>
      <c r="C32" s="11" t="str">
        <f>IF('Men''s Smallbore Scores'!D18="","",'Men''s Smallbore Scores'!D18)</f>
        <v>Jason Dardas</v>
      </c>
      <c r="D32" s="11"/>
      <c r="E32" s="9">
        <f>'Men''s Smallbore Scores'!F18</f>
        <v>5</v>
      </c>
      <c r="F32" s="65">
        <f>'Men''s Smallbore Scores'!L18</f>
        <v>578.4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576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3</v>
      </c>
      <c r="F34" s="65">
        <f>'Men''s Smallbore Scores'!L17</f>
        <v>572.33333333333337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205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123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633.46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592.79999999999995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631.04000000000008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630.6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590.6</v>
      </c>
      <c r="Q21" s="45">
        <v>4</v>
      </c>
      <c r="R21" s="119" t="str">
        <f>'Smallbore Ranking'!J21</f>
        <v>Katie Zaun</v>
      </c>
      <c r="S21" s="119"/>
      <c r="T21" s="67">
        <f>'Smallbore Ranking'!M21</f>
        <v>587.79999999999995</v>
      </c>
    </row>
    <row r="22" spans="2:20" x14ac:dyDescent="0.35">
      <c r="B22" s="45">
        <v>5</v>
      </c>
      <c r="C22" s="117" t="str">
        <f>'Air Rifle Ranking'!C22</f>
        <v>Lucas Kozeniesky</v>
      </c>
      <c r="D22" s="118"/>
      <c r="E22" s="67">
        <f>'Air Rifle Ranking'!F22</f>
        <v>630.24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Ali Weisz</v>
      </c>
      <c r="S22" s="119"/>
      <c r="T22" s="67">
        <f>'Smallbore Ranking'!M22</f>
        <v>586.6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629.78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629.95999999999992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588</v>
      </c>
      <c r="Q23" s="45">
        <v>6</v>
      </c>
      <c r="R23" s="119" t="str">
        <f>'Smallbore Ranking'!J23</f>
        <v>Elizabeth Probst</v>
      </c>
      <c r="S23" s="119"/>
      <c r="T23" s="67">
        <f>'Smallbore Ranking'!M23</f>
        <v>584.20000000000005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629.74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629.9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Ashlyn Blake</v>
      </c>
      <c r="S24" s="119"/>
      <c r="T24" s="67">
        <f>'Smallbore Ranking'!M24</f>
        <v>583.6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Molly McGhin</v>
      </c>
      <c r="S25" s="119"/>
      <c r="T25" s="67">
        <f>'Smallbore Ranking'!M25</f>
        <v>583.4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629.41999999999996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Kelsey Dardas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628.29999999999995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585.79999999999995</v>
      </c>
      <c r="Q27" s="45">
        <v>10</v>
      </c>
      <c r="R27" s="119" t="str">
        <f>'Smallbore Ranking'!J27</f>
        <v>Emme Walrath</v>
      </c>
      <c r="S27" s="119"/>
      <c r="T27" s="67">
        <f>'Smallbore Ranking'!M27</f>
        <v>583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627.31999999999994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Jacob Wisman</v>
      </c>
      <c r="N28" s="119"/>
      <c r="O28" s="67">
        <f>'Smallbore Ranking'!F28</f>
        <v>583.4</v>
      </c>
      <c r="Q28" s="45">
        <v>11</v>
      </c>
      <c r="R28" s="119" t="str">
        <f>'Smallbore Ranking'!J28</f>
        <v>Karlie Lynn</v>
      </c>
      <c r="S28" s="119"/>
      <c r="T28" s="67">
        <f>'Smallbore Ranking'!M28</f>
        <v>581.79999999999995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Matt Sanchez</v>
      </c>
      <c r="N29" s="119"/>
      <c r="O29" s="67">
        <f>'Smallbore Ranking'!F29</f>
        <v>582.6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581.6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625.33999999999992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Samuel Adkins</v>
      </c>
      <c r="N30" s="119"/>
      <c r="O30" s="67">
        <f>'Smallbore Ranking'!F30</f>
        <v>582.20000000000005</v>
      </c>
      <c r="Q30" s="45">
        <v>13</v>
      </c>
      <c r="R30" s="119" t="str">
        <f>'Smallbore Ranking'!J30</f>
        <v>Gabriella Zych</v>
      </c>
      <c r="S30" s="119"/>
      <c r="T30" s="67">
        <f>'Smallbore Ranking'!M30</f>
        <v>581.6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625.93999999999994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582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579.4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624.16000000000008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Jason Dardas</v>
      </c>
      <c r="N32" s="119"/>
      <c r="O32" s="67">
        <f>'Smallbore Ranking'!F32</f>
        <v>578.4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Jack Ogoreuc</v>
      </c>
      <c r="N33" s="119"/>
      <c r="O33" s="67">
        <f>'Smallbore Ranking'!F33</f>
        <v>576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621.82000000000005</v>
      </c>
      <c r="G34" s="45">
        <v>17</v>
      </c>
      <c r="H34" s="119" t="str">
        <f>'Air Rifle Ranking'!J34</f>
        <v>Jeanne Haverhill</v>
      </c>
      <c r="I34" s="119"/>
      <c r="J34" s="67">
        <f>'Air Rifle Ranking'!M34</f>
        <v>625.64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572.33333333333337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Elizabeth Probst</v>
      </c>
      <c r="I35" s="119"/>
      <c r="J35" s="67">
        <f>'Air Rifle Ranking'!M35</f>
        <v>625.34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Dan Schanebrook</v>
      </c>
      <c r="D36" s="118"/>
      <c r="E36" s="67">
        <f>'Air Rifle Ranking'!F36</f>
        <v>620.26</v>
      </c>
      <c r="G36" s="45">
        <v>19</v>
      </c>
      <c r="H36" s="119" t="str">
        <f>'Air Rifle Ranking'!J36</f>
        <v>Alana Kelly</v>
      </c>
      <c r="I36" s="119"/>
      <c r="J36" s="67">
        <f>'Air Rifle Ranking'!M36</f>
        <v>625.08000000000004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Chance Cover</v>
      </c>
      <c r="D37" s="118"/>
      <c r="E37" s="67">
        <f>'Air Rifle Ranking'!F37</f>
        <v>618.02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Gavin Perkowski</v>
      </c>
      <c r="D38" s="118"/>
      <c r="E38" s="67">
        <f>'Air Rifle Ranking'!F38</f>
        <v>628.4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John Blanton</v>
      </c>
      <c r="D39" s="118"/>
      <c r="E39" s="67">
        <f>'Air Rifle Ranking'!F39</f>
        <v>623.6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Camryn Camp</v>
      </c>
      <c r="I40" s="119"/>
      <c r="J40" s="67">
        <f>'Air Rifle Ranking'!M40</f>
        <v>624.3599999999999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Addy Burrow</v>
      </c>
      <c r="I44" s="119"/>
      <c r="J44" s="67">
        <f>'Air Rifle Ranking'!M44</f>
        <v>622.06000000000006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Kelsey Dardas</v>
      </c>
      <c r="I45" s="119"/>
      <c r="J45" s="67">
        <f>'Air Rifle Ranking'!M45</f>
        <v>621.98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Elisa Boozer</v>
      </c>
      <c r="I46" s="119"/>
      <c r="J46" s="67">
        <f>'Air Rifle Ranking'!M46</f>
        <v>621.4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Devin Wagner</v>
      </c>
      <c r="I47" s="119"/>
      <c r="J47" s="67">
        <f>'Air Rifle Ranking'!M47</f>
        <v>620.88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Alexa Bodrogi</v>
      </c>
      <c r="I48" s="119"/>
      <c r="J48" s="67">
        <f>'Air Rifle Ranking'!M48</f>
        <v>619.93999999999994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Natalie Perrin</v>
      </c>
      <c r="I53" s="119"/>
      <c r="J53" s="67">
        <f>'Air Rifle Ranking'!M53</f>
        <v>626.5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Anne White</v>
      </c>
      <c r="I54" s="119"/>
      <c r="J54" s="67">
        <f>'Air Rifle Ranking'!M54</f>
        <v>625.79999999999995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Danjela DeJesus</v>
      </c>
      <c r="I55" s="119"/>
      <c r="J55" s="67">
        <f>'Air Rifle Ranking'!M55</f>
        <v>625.26666666666665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Gabrielle Ayers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Regan Diamond</v>
      </c>
      <c r="I57" s="119"/>
      <c r="J57" s="67">
        <f>'Air Rifle Ranking'!M57</f>
        <v>621.79999999999995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2025-10-20T15:47:02Z</dcterms:modified>
</cp:coreProperties>
</file>