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206" documentId="8_{05FD0D74-909D-4A9B-9B42-B4C374F727B6}" xr6:coauthVersionLast="47" xr6:coauthVersionMax="47" xr10:uidLastSave="{6847D751-0D53-443F-86C9-9F70DFF47093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A29" i="1"/>
  <c r="B29" i="1"/>
  <c r="A14" i="1"/>
  <c r="B14" i="1"/>
  <c r="A15" i="4"/>
  <c r="J52" i="2"/>
  <c r="J28" i="2"/>
  <c r="J30" i="2"/>
  <c r="J43" i="2"/>
  <c r="J40" i="2"/>
  <c r="J37" i="2"/>
  <c r="J49" i="2"/>
  <c r="J33" i="2"/>
  <c r="J32" i="2"/>
  <c r="J41" i="2"/>
  <c r="J54" i="2"/>
  <c r="J51" i="2"/>
  <c r="J56" i="2"/>
  <c r="J35" i="2"/>
  <c r="J31" i="2"/>
  <c r="J34" i="2"/>
  <c r="J46" i="2"/>
  <c r="J29" i="2"/>
  <c r="J21" i="2"/>
  <c r="J20" i="2"/>
  <c r="J44" i="2"/>
  <c r="J19" i="2"/>
  <c r="J38" i="2"/>
  <c r="J42" i="2"/>
  <c r="J39" i="2"/>
  <c r="J48" i="2"/>
  <c r="J25" i="2"/>
  <c r="J45" i="2"/>
  <c r="J24" i="2"/>
  <c r="J57" i="2"/>
  <c r="J58" i="2"/>
  <c r="J27" i="2"/>
  <c r="J55" i="2"/>
  <c r="J18" i="2"/>
  <c r="J47" i="2"/>
  <c r="J22" i="2"/>
  <c r="J50" i="2"/>
  <c r="J53" i="2"/>
  <c r="J23" i="2"/>
  <c r="H57" i="3" s="1"/>
  <c r="J36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26" i="2"/>
  <c r="J36" i="5"/>
  <c r="J32" i="5"/>
  <c r="J27" i="5"/>
  <c r="J29" i="5"/>
  <c r="J37" i="5"/>
  <c r="J35" i="5"/>
  <c r="J26" i="5"/>
  <c r="J30" i="5"/>
  <c r="J28" i="5"/>
  <c r="J18" i="5"/>
  <c r="J22" i="5"/>
  <c r="J31" i="5"/>
  <c r="J33" i="5"/>
  <c r="J25" i="5"/>
  <c r="J23" i="5"/>
  <c r="J24" i="5"/>
  <c r="J21" i="5"/>
  <c r="J20" i="5"/>
  <c r="J34" i="5"/>
  <c r="J38" i="5"/>
  <c r="J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1" i="5"/>
  <c r="C31" i="5"/>
  <c r="C35" i="5"/>
  <c r="C25" i="5"/>
  <c r="C19" i="5"/>
  <c r="M19" i="3" s="1"/>
  <c r="C18" i="5"/>
  <c r="M18" i="3" s="1"/>
  <c r="C26" i="5"/>
  <c r="C32" i="5"/>
  <c r="C24" i="5"/>
  <c r="C34" i="5"/>
  <c r="C28" i="5"/>
  <c r="C27" i="5"/>
  <c r="C33" i="5"/>
  <c r="C20" i="5"/>
  <c r="M20" i="3" s="1"/>
  <c r="C29" i="5"/>
  <c r="C22" i="5"/>
  <c r="C23" i="5"/>
  <c r="C30" i="5"/>
  <c r="C39" i="2"/>
  <c r="C27" i="2"/>
  <c r="C35" i="2"/>
  <c r="C33" i="2"/>
  <c r="C26" i="2"/>
  <c r="C18" i="2"/>
  <c r="C22" i="2"/>
  <c r="C20" i="2"/>
  <c r="C24" i="2"/>
  <c r="C28" i="2"/>
  <c r="C32" i="2"/>
  <c r="C40" i="2"/>
  <c r="C19" i="2"/>
  <c r="C37" i="2"/>
  <c r="C23" i="2"/>
  <c r="C36" i="2"/>
  <c r="C34" i="2"/>
  <c r="C25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6" i="3" l="1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8" i="5" s="1"/>
  <c r="T48" i="3" s="1"/>
  <c r="L50" i="7"/>
  <c r="M54" i="5" s="1"/>
  <c r="T54" i="3" s="1"/>
  <c r="L43" i="7"/>
  <c r="M47" i="5" s="1"/>
  <c r="T47" i="3" s="1"/>
  <c r="L66" i="7"/>
  <c r="M70" i="5" s="1"/>
  <c r="T70" i="3" s="1"/>
  <c r="L52" i="7"/>
  <c r="M56" i="5" s="1"/>
  <c r="T56" i="3" s="1"/>
  <c r="L45" i="6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3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1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2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4" i="5" s="1"/>
  <c r="G32" i="7"/>
  <c r="H32" i="7"/>
  <c r="I32" i="7"/>
  <c r="J32" i="7"/>
  <c r="K32" i="7"/>
  <c r="E33" i="7"/>
  <c r="F33" i="7" s="1"/>
  <c r="L38" i="5" s="1"/>
  <c r="G33" i="7"/>
  <c r="H33" i="7"/>
  <c r="I33" i="7"/>
  <c r="J33" i="7"/>
  <c r="K33" i="7"/>
  <c r="E14" i="7"/>
  <c r="F14" i="7" s="1"/>
  <c r="L36" i="5" s="1"/>
  <c r="G14" i="7"/>
  <c r="H14" i="7"/>
  <c r="I14" i="7"/>
  <c r="J14" i="7"/>
  <c r="K14" i="7"/>
  <c r="E26" i="7"/>
  <c r="F26" i="7" s="1"/>
  <c r="L33" i="5" s="1"/>
  <c r="G26" i="7"/>
  <c r="H26" i="7"/>
  <c r="I26" i="7"/>
  <c r="J26" i="7"/>
  <c r="K26" i="7"/>
  <c r="E18" i="7"/>
  <c r="F18" i="7" s="1"/>
  <c r="L37" i="5" s="1"/>
  <c r="G18" i="7"/>
  <c r="H18" i="7"/>
  <c r="I18" i="7"/>
  <c r="J18" i="7"/>
  <c r="K18" i="7"/>
  <c r="E21" i="7"/>
  <c r="F21" i="7" s="1"/>
  <c r="L30" i="5" s="1"/>
  <c r="G21" i="7"/>
  <c r="H21" i="7"/>
  <c r="I21" i="7"/>
  <c r="J21" i="7"/>
  <c r="K21" i="7"/>
  <c r="E27" i="7"/>
  <c r="F27" i="7" s="1"/>
  <c r="L25" i="5" s="1"/>
  <c r="G27" i="7"/>
  <c r="H27" i="7"/>
  <c r="I27" i="7"/>
  <c r="J27" i="7"/>
  <c r="K27" i="7"/>
  <c r="E25" i="7"/>
  <c r="F25" i="7" s="1"/>
  <c r="L31" i="5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L28" i="5" s="1"/>
  <c r="G22" i="7"/>
  <c r="H22" i="7"/>
  <c r="I22" i="7"/>
  <c r="J22" i="7"/>
  <c r="K22" i="7"/>
  <c r="E31" i="7"/>
  <c r="F31" i="7" s="1"/>
  <c r="L20" i="5" s="1"/>
  <c r="G31" i="7"/>
  <c r="H31" i="7"/>
  <c r="I31" i="7"/>
  <c r="J31" i="7"/>
  <c r="K31" i="7"/>
  <c r="E16" i="7"/>
  <c r="F16" i="7" s="1"/>
  <c r="L27" i="5" s="1"/>
  <c r="G16" i="7"/>
  <c r="H16" i="7"/>
  <c r="I16" i="7"/>
  <c r="J16" i="7"/>
  <c r="K16" i="7"/>
  <c r="E29" i="7"/>
  <c r="F29" i="7" s="1"/>
  <c r="L24" i="5" s="1"/>
  <c r="G29" i="7"/>
  <c r="H29" i="7"/>
  <c r="I29" i="7"/>
  <c r="J29" i="7"/>
  <c r="K29" i="7"/>
  <c r="E20" i="7"/>
  <c r="F20" i="7" s="1"/>
  <c r="L26" i="5" s="1"/>
  <c r="G20" i="7"/>
  <c r="H20" i="7"/>
  <c r="I20" i="7"/>
  <c r="J20" i="7"/>
  <c r="K20" i="7"/>
  <c r="E17" i="7"/>
  <c r="F17" i="7" s="1"/>
  <c r="L29" i="5" s="1"/>
  <c r="G17" i="7"/>
  <c r="H17" i="7"/>
  <c r="I17" i="7"/>
  <c r="J17" i="7"/>
  <c r="K17" i="7"/>
  <c r="E19" i="7"/>
  <c r="F19" i="7" s="1"/>
  <c r="L35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1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M34" i="5" s="1"/>
  <c r="L15" i="7"/>
  <c r="M32" i="5" s="1"/>
  <c r="L39" i="7"/>
  <c r="M43" i="5" s="1"/>
  <c r="T43" i="3" s="1"/>
  <c r="L27" i="7"/>
  <c r="M25" i="5" s="1"/>
  <c r="L17" i="7"/>
  <c r="M29" i="5" s="1"/>
  <c r="L22" i="7"/>
  <c r="M28" i="5" s="1"/>
  <c r="L26" i="7"/>
  <c r="M33" i="5" s="1"/>
  <c r="L20" i="7"/>
  <c r="M26" i="5" s="1"/>
  <c r="L25" i="7"/>
  <c r="M31" i="5" s="1"/>
  <c r="L18" i="7"/>
  <c r="M37" i="5" s="1"/>
  <c r="L34" i="7"/>
  <c r="M19" i="5" s="1"/>
  <c r="L19" i="7"/>
  <c r="M35" i="5" s="1"/>
  <c r="L29" i="7"/>
  <c r="M24" i="5" s="1"/>
  <c r="L14" i="7"/>
  <c r="M36" i="5" s="1"/>
  <c r="L21" i="7"/>
  <c r="M30" i="5" s="1"/>
  <c r="L16" i="7"/>
  <c r="M27" i="5" s="1"/>
  <c r="L24" i="7"/>
  <c r="M22" i="5" s="1"/>
  <c r="L40" i="7"/>
  <c r="M44" i="5" s="1"/>
  <c r="T44" i="3" s="1"/>
  <c r="L36" i="7"/>
  <c r="M40" i="5" s="1"/>
  <c r="T40" i="3" s="1"/>
  <c r="L42" i="7"/>
  <c r="M46" i="5" s="1"/>
  <c r="T46" i="3" s="1"/>
  <c r="L33" i="7"/>
  <c r="M38" i="5" s="1"/>
  <c r="L35" i="7"/>
  <c r="M39" i="5" s="1"/>
  <c r="T39" i="3" s="1"/>
  <c r="L31" i="7"/>
  <c r="M20" i="5" s="1"/>
  <c r="L41" i="7"/>
  <c r="M45" i="5" s="1"/>
  <c r="T45" i="3" s="1"/>
  <c r="L28" i="7"/>
  <c r="M23" i="5" s="1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9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1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33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9" i="5" s="1"/>
  <c r="L15" i="6"/>
  <c r="F31" i="5" s="1"/>
  <c r="L16" i="6"/>
  <c r="F35" i="5" s="1"/>
  <c r="L24" i="6"/>
  <c r="F28" i="5" s="1"/>
  <c r="L21" i="6"/>
  <c r="F32" i="5" s="1"/>
  <c r="L22" i="6"/>
  <c r="F24" i="5" s="1"/>
  <c r="L26" i="6"/>
  <c r="F33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1" i="5" s="1"/>
  <c r="L31" i="6"/>
  <c r="F30" i="5" s="1"/>
  <c r="L30" i="6"/>
  <c r="F23" i="5" s="1"/>
  <c r="L25" i="6"/>
  <c r="F27" i="5" s="1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L49" i="2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51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L52" i="2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L31" i="2" s="1"/>
  <c r="G31" i="4"/>
  <c r="H31" i="4"/>
  <c r="I31" i="4"/>
  <c r="J31" i="4"/>
  <c r="K31" i="4"/>
  <c r="E23" i="4"/>
  <c r="F23" i="4" s="1"/>
  <c r="L32" i="2" s="1"/>
  <c r="G23" i="4"/>
  <c r="H23" i="4"/>
  <c r="I23" i="4"/>
  <c r="J23" i="4"/>
  <c r="K23" i="4"/>
  <c r="E18" i="4"/>
  <c r="F18" i="4" s="1"/>
  <c r="L43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3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E29" i="2" l="1"/>
  <c r="L40" i="2"/>
  <c r="L36" i="2"/>
  <c r="L33" i="2"/>
  <c r="L37" i="2"/>
  <c r="L30" i="2"/>
  <c r="L28" i="2"/>
  <c r="L23" i="2"/>
  <c r="L53" i="2"/>
  <c r="L48" i="2"/>
  <c r="E28" i="2"/>
  <c r="E25" i="2"/>
  <c r="L21" i="2"/>
  <c r="E27" i="2"/>
  <c r="E37" i="2"/>
  <c r="E26" i="2"/>
  <c r="E35" i="2"/>
  <c r="E40" i="2"/>
  <c r="E34" i="2"/>
  <c r="E30" i="2"/>
  <c r="L56" i="2"/>
  <c r="L50" i="2"/>
  <c r="E38" i="2"/>
  <c r="E19" i="2"/>
  <c r="E32" i="2"/>
  <c r="E33" i="2"/>
  <c r="E18" i="2"/>
  <c r="E31" i="2"/>
  <c r="E24" i="2"/>
  <c r="E21" i="2"/>
  <c r="L39" i="2"/>
  <c r="L19" i="2"/>
  <c r="L46" i="2"/>
  <c r="L55" i="2"/>
  <c r="L38" i="2"/>
  <c r="L41" i="2"/>
  <c r="L47" i="2"/>
  <c r="L22" i="2"/>
  <c r="L20" i="2"/>
  <c r="L54" i="2"/>
  <c r="L44" i="2"/>
  <c r="L34" i="2"/>
  <c r="L35" i="2"/>
  <c r="L29" i="2"/>
  <c r="L25" i="2"/>
  <c r="L42" i="2"/>
  <c r="L26" i="2"/>
  <c r="R21" i="3"/>
  <c r="L72" i="4"/>
  <c r="L76" i="4"/>
  <c r="L62" i="4"/>
  <c r="L67" i="4"/>
  <c r="L71" i="4"/>
  <c r="L63" i="4"/>
  <c r="L69" i="4"/>
  <c r="R22" i="3"/>
  <c r="M25" i="3"/>
  <c r="O35" i="3"/>
  <c r="M31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M30" i="2" s="1"/>
  <c r="L41" i="4"/>
  <c r="L18" i="4"/>
  <c r="L58" i="4"/>
  <c r="L14" i="4"/>
  <c r="L24" i="4"/>
  <c r="L48" i="4"/>
  <c r="L26" i="4"/>
  <c r="L80" i="4"/>
  <c r="L41" i="1"/>
  <c r="F45" i="2" s="1"/>
  <c r="M32" i="3"/>
  <c r="M30" i="3"/>
  <c r="M27" i="3"/>
  <c r="M29" i="3"/>
  <c r="O24" i="3"/>
  <c r="O38" i="3"/>
  <c r="O39" i="3"/>
  <c r="O36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40" i="2" s="1"/>
  <c r="L28" i="4"/>
  <c r="L77" i="4"/>
  <c r="L38" i="4"/>
  <c r="L54" i="4"/>
  <c r="L29" i="4"/>
  <c r="L53" i="4"/>
  <c r="L50" i="4"/>
  <c r="L23" i="4"/>
  <c r="L40" i="4"/>
  <c r="L45" i="4"/>
  <c r="L15" i="4"/>
  <c r="M52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F29" i="2" l="1"/>
  <c r="F25" i="2"/>
  <c r="M33" i="2"/>
  <c r="M37" i="2"/>
  <c r="M28" i="2"/>
  <c r="J28" i="3" s="1"/>
  <c r="M49" i="2"/>
  <c r="M43" i="2"/>
  <c r="F39" i="2"/>
  <c r="F24" i="2"/>
  <c r="M48" i="2"/>
  <c r="F36" i="2"/>
  <c r="F19" i="2"/>
  <c r="F31" i="2"/>
  <c r="F33" i="2"/>
  <c r="F30" i="2"/>
  <c r="F28" i="2"/>
  <c r="F21" i="2"/>
  <c r="F27" i="2"/>
  <c r="F40" i="2"/>
  <c r="M21" i="2"/>
  <c r="F23" i="2"/>
  <c r="F35" i="2"/>
  <c r="F18" i="2"/>
  <c r="F32" i="2"/>
  <c r="F38" i="2"/>
  <c r="F37" i="2"/>
  <c r="F34" i="2"/>
  <c r="F26" i="2"/>
  <c r="M42" i="2"/>
  <c r="M38" i="2"/>
  <c r="M41" i="2"/>
  <c r="M46" i="2"/>
  <c r="M31" i="2"/>
  <c r="M19" i="2"/>
  <c r="M34" i="2"/>
  <c r="M56" i="2"/>
  <c r="M54" i="2"/>
  <c r="M29" i="2"/>
  <c r="M47" i="2"/>
  <c r="M73" i="2"/>
  <c r="J73" i="3" s="1"/>
  <c r="M67" i="2"/>
  <c r="J67" i="3" s="1"/>
  <c r="M53" i="2"/>
  <c r="M63" i="2"/>
  <c r="J63" i="3" s="1"/>
  <c r="M68" i="2"/>
  <c r="J68" i="3" s="1"/>
  <c r="M75" i="2"/>
  <c r="J75" i="3" s="1"/>
  <c r="M32" i="2"/>
  <c r="M50" i="2"/>
  <c r="M22" i="2"/>
  <c r="M35" i="2"/>
  <c r="M82" i="2"/>
  <c r="M51" i="2"/>
  <c r="M36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4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25" i="2"/>
  <c r="M81" i="2"/>
  <c r="M78" i="2"/>
  <c r="J78" i="3" s="1"/>
  <c r="M26" i="2"/>
  <c r="M76" i="2"/>
  <c r="J76" i="3" s="1"/>
  <c r="M69" i="2"/>
  <c r="J69" i="3" s="1"/>
  <c r="M77" i="2"/>
  <c r="J77" i="3" s="1"/>
  <c r="M20" i="2"/>
  <c r="M72" i="2"/>
  <c r="J72" i="3" s="1"/>
  <c r="M55" i="2"/>
  <c r="M23" i="2"/>
  <c r="M39" i="2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51" i="3"/>
  <c r="J41" i="3"/>
  <c r="J48" i="3"/>
  <c r="J25" i="3"/>
  <c r="J38" i="3"/>
  <c r="J49" i="3"/>
  <c r="E42" i="3"/>
  <c r="E37" i="3"/>
  <c r="E40" i="3"/>
  <c r="E39" i="3"/>
  <c r="E36" i="3"/>
  <c r="E44" i="3"/>
  <c r="L47" i="4" l="1"/>
  <c r="F47" i="4"/>
  <c r="L27" i="2" l="1"/>
  <c r="L18" i="2"/>
  <c r="M27" i="2"/>
  <c r="M18" i="2"/>
  <c r="L57" i="2"/>
  <c r="L58" i="2"/>
  <c r="M57" i="2"/>
  <c r="M58" i="2"/>
  <c r="M45" i="2"/>
  <c r="J52" i="3" s="1"/>
  <c r="M24" i="2"/>
  <c r="J24" i="3" s="1"/>
  <c r="L45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2" i="5" s="1"/>
  <c r="B3" i="6"/>
  <c r="A2" i="5"/>
  <c r="D12" i="3"/>
  <c r="D11" i="3"/>
  <c r="J36" i="3" l="1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2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2" i="2" l="1"/>
  <c r="E20" i="2"/>
  <c r="O29" i="3"/>
  <c r="O26" i="3"/>
  <c r="O30" i="3"/>
  <c r="O28" i="3"/>
  <c r="O21" i="3"/>
  <c r="O27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<sst xmlns="http://schemas.openxmlformats.org/spreadsheetml/2006/main" count="11038" uniqueCount="201">
  <si>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</si>
  <si>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</si>
  <si>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</si>
  <si>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</si>
  <si>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</si>
  <si>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</si>
  <si>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</si>
  <si>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</si>
  <si>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</si>
  <si>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</si>
  <si>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</si>
  <si>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</si>
  <si>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</si>
  <si>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</si>
  <si>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</si>
  <si>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</si>
  <si>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</si>
  <si>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</si>
  <si>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</si>
  <si>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</si>
  <si>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</si>
  <si>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</si>
  <si>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</si>
  <si>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</si>
  <si>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</si>
  <si>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</si>
  <si>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</si>
  <si>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</si>
  <si>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</si>
  <si>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</si>
  <si>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</si>
  <si>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</si>
  <si>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</si>
  <si>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</si>
  <si>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</si>
  <si>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</si>
  <si>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</si>
  <si>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</si>
  <si>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</si>
  <si>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</si>
  <si>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</si>
  <si>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</si>
  <si>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</si>
  <si>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</si>
  <si>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</si>
  <si>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</si>
  <si>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</si>
  <si>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</si>
  <si>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</si>
  <si>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</si>
  <si>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</si>
  <si>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</si>
  <si>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</si>
  <si>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</si>
  <si>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</si>
  <si>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</si>
  <si>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</si>
  <si>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</si>
  <si>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</si>
  <si>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</si>
  <si>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</si>
  <si>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</si>
  <si>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</si>
  <si>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</si>
  <si>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</si>
  <si>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</si>
  <si>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</si>
  <si>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</si>
  <si>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</si>
  <si>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</si>
  <si>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</si>
  <si>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</si>
  <si>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</si>
  <si>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</si>
  <si>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</si>
  <si>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</si>
  <si>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</si>
  <si>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</si>
  <si>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</si>
  <si>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</si>
  <si>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</si>
  <si>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</si>
  <si>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</si>
  <si>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</si>
  <si>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</si>
  <si>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</si>
  <si>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</si>
  <si>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</si>
  <si>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</si>
  <si>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</si>
  <si>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</si>
  <si>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</si>
  <si>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</si>
  <si>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</si>
  <si>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</si>
  <si>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</si>
  <si>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</si>
  <si>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</si>
  <si>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</si>
  <si>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</si>
  <si>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</si>
  <si>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</si>
  <si>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</si>
  <si>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</si>
  <si>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</si>
  <si>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</si>
  <si>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</si>
  <si>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</si>
  <si>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</si>
  <si>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</si>
  <si>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</si>
  <si>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</si>
  <si>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</si>
  <si>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</si>
  <si>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</si>
  <si>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</si>
  <si>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</si>
  <si>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</si>
  <si>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</si>
  <si>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</si>
  <si>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</si>
  <si>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</si>
  <si>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</si>
  <si>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</si>
  <si>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</si>
  <si>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</si>
  <si>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</si>
  <si>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</si>
  <si>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</si>
  <si>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</si>
  <si>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</si>
  <si>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</si>
  <si>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</si>
  <si>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</si>
  <si>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</si>
  <si>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</si>
  <si>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</si>
  <si>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</si>
  <si>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</si>
  <si>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</si>
  <si>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</si>
  <si>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</si>
  <si>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</si>
  <si>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</si>
  <si>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</si>
  <si>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</si>
  <si>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</si>
  <si>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</si>
  <si>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</si>
  <si>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</si>
  <si>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</si>
  <si>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</si>
  <si>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</si>
  <si>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</si>
  <si>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</si>
  <si>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</si>
  <si>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</si>
  <si>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</si>
  <si>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</si>
  <si>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</si>
  <si>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</si>
  <si>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</si>
  <si>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</si>
  <si>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</si>
  <si>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</si>
  <si>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</si>
  <si>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</si>
  <si>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</si>
  <si>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</si>
  <si>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</si>
  <si>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</si>
  <si>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</si>
  <si>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</si>
  <si>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</si>
  <si>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</si>
  <si>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</si>
  <si>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</si>
  <si>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</si>
  <si>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</si>
  <si>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</si>
  <si>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</si>
  <si>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</si>
  <si>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</si>
  <si>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</si>
  <si>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</si>
  <si>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</si>
  <si>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Georgia Southern Eagle Open 1</t>
  </si>
  <si>
    <t>Georgia Southern Eagle Open 2</t>
  </si>
  <si>
    <t>Junior Olympics 1</t>
  </si>
  <si>
    <t>Lima World Cup</t>
  </si>
  <si>
    <t>Event 39</t>
  </si>
  <si>
    <t>Event 34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</si>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</sst>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CB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80" ht="18.5" x14ac:dyDescent="0.45">
      <c r="B1" s="1" t="s">
        <v>0</v>
      </c>
    </row>
    <row r="2" spans="1:80" ht="18.5" x14ac:dyDescent="0.45">
      <c r="B2" s="1" t="s">
        <v>1</v>
      </c>
    </row>
    <row r="3" spans="1:80" x14ac:dyDescent="0.35">
      <c r="B3" s="2" t="str">
        <f>Summary!B2</f>
        <v>April 15, 2025</v>
      </c>
    </row>
    <row r="5" spans="1:80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80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80" x14ac:dyDescent="0.35">
      <c r="B7" s="94" t="s">
        <v>4</v>
      </c>
      <c r="C7" s="94"/>
      <c r="D7" s="94"/>
      <c r="E7" s="95"/>
      <c r="F7" s="6">
        <v>625</v>
      </c>
      <c r="I7" s="5"/>
    </row>
    <row r="10" spans="1:80" ht="18.5" x14ac:dyDescent="0.45">
      <c r="C10" s="7" t="s">
        <v>5</v>
      </c>
    </row>
    <row r="11" spans="1:8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 t="s">
        <v>15</v>
      </c>
      <c r="BZ11" s="64" t="s">
        <v>15</v>
      </c>
      <c r="CA11" s="64" t="s">
        <v>15</v>
      </c>
      <c r="CB11" s="64" t="s">
        <v>15</v>
      </c>
    </row>
    <row r="12" spans="1:80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42</v>
      </c>
      <c r="AB12" s="64" t="s">
        <v>43</v>
      </c>
      <c r="AC12" s="64" t="s">
        <v>43</v>
      </c>
      <c r="AD12" s="64" t="s">
        <v>43</v>
      </c>
      <c r="AE12" s="64" t="s">
        <v>44</v>
      </c>
      <c r="AF12" s="64" t="s">
        <v>44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47</v>
      </c>
      <c r="AS12" s="64" t="s">
        <v>47</v>
      </c>
      <c r="AT12" s="64" t="s">
        <v>36</v>
      </c>
      <c r="AU12" s="64" t="s">
        <v>36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16</v>
      </c>
      <c r="BZ12" s="64" t="s">
        <v>16</v>
      </c>
      <c r="CA12" s="64" t="s">
        <v>16</v>
      </c>
      <c r="CB12" s="64" t="s">
        <v>16</v>
      </c>
    </row>
    <row r="13" spans="1:80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52</v>
      </c>
      <c r="P13" s="64" t="s">
        <v>53</v>
      </c>
      <c r="Q13" s="64" t="s">
        <v>53</v>
      </c>
      <c r="R13" s="64" t="s">
        <v>54</v>
      </c>
      <c r="S13" s="64" t="s">
        <v>55</v>
      </c>
      <c r="T13" s="64" t="s">
        <v>56</v>
      </c>
      <c r="U13" s="64" t="s">
        <v>57</v>
      </c>
      <c r="V13" s="64" t="s">
        <v>50</v>
      </c>
      <c r="W13" s="64" t="s">
        <v>147</v>
      </c>
      <c r="X13" s="64" t="s">
        <v>148</v>
      </c>
      <c r="Y13" s="64" t="s">
        <v>59</v>
      </c>
      <c r="Z13" s="64" t="s">
        <v>60</v>
      </c>
      <c r="AA13" s="64" t="s">
        <v>60</v>
      </c>
      <c r="AB13" s="64" t="s">
        <v>61</v>
      </c>
      <c r="AC13" s="64" t="s">
        <v>61</v>
      </c>
      <c r="AD13" s="64" t="s">
        <v>62</v>
      </c>
      <c r="AE13" s="64" t="s">
        <v>63</v>
      </c>
      <c r="AF13" s="64" t="s">
        <v>50</v>
      </c>
      <c r="AG13" s="64" t="s">
        <v>146</v>
      </c>
      <c r="AH13" s="64" t="s">
        <v>145</v>
      </c>
      <c r="AI13" s="64" t="s">
        <v>64</v>
      </c>
      <c r="AJ13" s="64" t="s">
        <v>65</v>
      </c>
      <c r="AK13" s="64" t="s">
        <v>66</v>
      </c>
      <c r="AL13" s="64" t="s">
        <v>67</v>
      </c>
      <c r="AM13" s="64" t="s">
        <v>64</v>
      </c>
      <c r="AN13" s="64" t="s">
        <v>50</v>
      </c>
      <c r="AO13" s="64" t="s">
        <v>68</v>
      </c>
      <c r="AP13" s="64" t="s">
        <v>68</v>
      </c>
      <c r="AQ13" s="64" t="s">
        <v>65</v>
      </c>
      <c r="AR13" s="64" t="s">
        <v>149</v>
      </c>
      <c r="AS13" s="64" t="s">
        <v>150</v>
      </c>
      <c r="AT13" s="64" t="s">
        <v>69</v>
      </c>
      <c r="AU13" s="64" t="s">
        <v>69</v>
      </c>
      <c r="AV13" s="64" t="s">
        <v>154</v>
      </c>
      <c r="AW13" s="64" t="s">
        <v>154</v>
      </c>
      <c r="AX13" s="64" t="s">
        <v>155</v>
      </c>
      <c r="AY13" s="64" t="s">
        <v>155</v>
      </c>
      <c r="AZ13" s="64" t="s">
        <v>58</v>
      </c>
      <c r="BA13" s="64" t="s">
        <v>58</v>
      </c>
      <c r="BB13" s="64" t="s">
        <v>48</v>
      </c>
      <c r="BC13" s="64" t="s">
        <v>48</v>
      </c>
      <c r="BD13" s="64" t="s">
        <v>49</v>
      </c>
      <c r="BE13" s="64" t="s">
        <v>49</v>
      </c>
      <c r="BF13" s="64" t="s">
        <v>156</v>
      </c>
      <c r="BG13" s="64" t="s">
        <v>156</v>
      </c>
      <c r="BH13" s="64" t="s">
        <v>164</v>
      </c>
      <c r="BI13" s="64" t="s">
        <v>165</v>
      </c>
      <c r="BJ13" s="64" t="s">
        <v>64</v>
      </c>
      <c r="BK13" s="64" t="s">
        <v>65</v>
      </c>
      <c r="BL13" s="64" t="s">
        <v>177</v>
      </c>
      <c r="BM13" s="64" t="s">
        <v>177</v>
      </c>
      <c r="BN13" s="64" t="s">
        <v>178</v>
      </c>
      <c r="BO13" s="64" t="s">
        <v>178</v>
      </c>
      <c r="BP13" s="64" t="s">
        <v>51</v>
      </c>
      <c r="BQ13" s="64" t="s">
        <v>184</v>
      </c>
      <c r="BR13" s="64" t="s">
        <v>90</v>
      </c>
      <c r="BS13" s="64" t="s">
        <v>183</v>
      </c>
      <c r="BT13" s="64" t="s">
        <v>186</v>
      </c>
      <c r="BU13" s="64" t="s">
        <v>187</v>
      </c>
      <c r="BV13" s="64" t="s">
        <v>188</v>
      </c>
      <c r="BW13" s="64" t="s">
        <v>188</v>
      </c>
      <c r="BX13" s="64" t="s">
        <v>189</v>
      </c>
      <c r="BY13" s="64" t="s">
        <v>192</v>
      </c>
      <c r="BZ13" s="64" t="s">
        <v>174</v>
      </c>
      <c r="CA13" s="64" t="s">
        <v>175</v>
      </c>
      <c r="CB13" s="64" t="s">
        <v>176</v>
      </c>
    </row>
    <row r="14" spans="1:80" x14ac:dyDescent="0.35">
      <c r="A14" t="str">
        <f>IF(D14="","",(RIGHT(D14,LEN(D14)-SEARCH(" ",D14,1))))</f>
        <v>Adkins</v>
      </c>
      <c r="B14" t="str">
        <f>IF(D14="","",(LEFT(D14,SEARCH(" ",D14,1))))</f>
        <v xml:space="preserve">Sam </v>
      </c>
      <c r="C14" s="12">
        <v>23</v>
      </c>
      <c r="D14" t="s">
        <v>179</v>
      </c>
      <c r="E14" s="12">
        <f>IF(COUNT(N14:CB14)=0,"", COUNT(N14:CB14))</f>
        <v>3</v>
      </c>
      <c r="F14" s="12">
        <f>_xlfn.IFS(E14="","",E14=1,1,E14=2,2,E14=3,3,E14=4,4,E14=5,5,E14&gt;5,5)</f>
        <v>3</v>
      </c>
      <c r="G14" s="71">
        <f>IFERROR(LARGE((N14:CB14),1),"")</f>
        <v>626.1</v>
      </c>
      <c r="H14" s="71">
        <f>IFERROR(LARGE((N14:CB14),2),"")</f>
        <v>623.5</v>
      </c>
      <c r="I14" s="71">
        <f>IFERROR(LARGE((N14:CB14),3),"")</f>
        <v>623</v>
      </c>
      <c r="J14" s="71" t="str">
        <f>IFERROR(LARGE((N14:CB14),4),"")</f>
        <v/>
      </c>
      <c r="K14" s="71" t="str">
        <f>IFERROR(LARGE((N14:CB14),5),"")</f>
        <v/>
      </c>
      <c r="L14" s="72">
        <f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626.1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>
        <v>623</v>
      </c>
      <c r="BW14" s="12">
        <v>623.5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</row>
    <row r="15" spans="1:80" x14ac:dyDescent="0.35">
      <c r="A15" t="str">
        <f>IF(D15="","",(RIGHT(D15,LEN(D15)-SEARCH(" ",D15,1))))</f>
        <v>Barnick</v>
      </c>
      <c r="B15" t="str">
        <f>IF(D15="","",(LEFT(D15,SEARCH(" ",D15,1))))</f>
        <v xml:space="preserve">Gavin </v>
      </c>
      <c r="C15" s="12">
        <v>12</v>
      </c>
      <c r="D15" t="s">
        <v>79</v>
      </c>
      <c r="E15" s="12">
        <f>IF(COUNT(N15:CB15)=0,"", COUNT(N15:CB15))</f>
        <v>7</v>
      </c>
      <c r="F15" s="12">
        <f>_xlfn.IFS(E15="","",E15=1,1,E15=2,2,E15=3,3,E15=4,4,E15=5,5,E15&gt;5,5)</f>
        <v>5</v>
      </c>
      <c r="G15" s="71">
        <f>IFERROR(LARGE((N15:CB15),1),"")</f>
        <v>632.70000000000005</v>
      </c>
      <c r="H15" s="71">
        <f>IFERROR(LARGE((N15:CB15),2),"")</f>
        <v>630.29999999999995</v>
      </c>
      <c r="I15" s="71">
        <f>IFERROR(LARGE((N15:CB15),3),"")</f>
        <v>628.9</v>
      </c>
      <c r="J15" s="71">
        <f>IFERROR(LARGE((N15:CB15),4),"")</f>
        <v>628.70000000000005</v>
      </c>
      <c r="K15" s="71">
        <f>IFERROR(LARGE((N15:CB15),5),"")</f>
        <v>628.70000000000005</v>
      </c>
      <c r="L15" s="72">
        <f>IFERROR(AVERAGEIF(G15:K15,"&gt;0"),"")</f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>
        <v>626</v>
      </c>
      <c r="AS15" s="12">
        <v>628.70000000000005</v>
      </c>
      <c r="AT15" s="12">
        <v>628.70000000000005</v>
      </c>
      <c r="AU15" s="12">
        <v>630.29999999999995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>
        <v>623.9</v>
      </c>
      <c r="BJ15" s="12" t="s">
        <v>12</v>
      </c>
      <c r="BK15" s="12" t="s">
        <v>12</v>
      </c>
      <c r="BL15" s="12">
        <v>628.9</v>
      </c>
      <c r="BM15" s="12">
        <v>632.70000000000005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</row>
    <row r="16" spans="1:80" x14ac:dyDescent="0.35">
      <c r="A16" t="str">
        <f>IF(D16="","",(RIGHT(D16,LEN(D16)-SEARCH(" ",D16,1))))</f>
        <v>Blanton</v>
      </c>
      <c r="B16" t="str">
        <f>IF(D16="","",(LEFT(D16,SEARCH(" ",D16,1))))</f>
        <v xml:space="preserve">John </v>
      </c>
      <c r="C16" s="12">
        <v>22</v>
      </c>
      <c r="D16" t="s">
        <v>141</v>
      </c>
      <c r="E16" s="12">
        <f>IF(COUNT(N16:CB16)=0,"", COUNT(N16:CB16))</f>
        <v>3</v>
      </c>
      <c r="F16" s="12">
        <f>_xlfn.IFS(E16="","",E16=1,1,E16=2,2,E16=3,3,E16=4,4,E16=5,5,E16&gt;5,5)</f>
        <v>3</v>
      </c>
      <c r="G16" s="71">
        <f>IFERROR(LARGE((N16:CB16),1),"")</f>
        <v>628.4</v>
      </c>
      <c r="H16" s="71">
        <f>IFERROR(LARGE((N16:CB16),2),"")</f>
        <v>627.4</v>
      </c>
      <c r="I16" s="71">
        <f>IFERROR(LARGE((N16:CB16),3),"")</f>
        <v>615</v>
      </c>
      <c r="J16" s="71" t="str">
        <f>IFERROR(LARGE((N16:CB16),4),"")</f>
        <v/>
      </c>
      <c r="K16" s="71" t="str">
        <f>IFERROR(LARGE((N16:CB16),5),"")</f>
        <v/>
      </c>
      <c r="L16" s="72">
        <f>IFERROR(AVERAGEIF(G16:K16,"&gt;0"),"")</f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627.4</v>
      </c>
      <c r="AU16" s="12">
        <v>628.4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>
        <v>615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</row>
    <row r="17" spans="1:80" x14ac:dyDescent="0.35">
      <c r="A17" t="str">
        <f>IF(D17="","",(RIGHT(D17,LEN(D17)-SEARCH(" ",D17,1))))</f>
        <v>Clark</v>
      </c>
      <c r="B17" t="str">
        <f>IF(D17="","",(LEFT(D17,SEARCH(" ",D17,1))))</f>
        <v xml:space="preserve">Levi </v>
      </c>
      <c r="C17" s="12">
        <v>7</v>
      </c>
      <c r="D17" t="s">
        <v>75</v>
      </c>
      <c r="E17" s="12">
        <f>IF(COUNT(N17:CB17)=0,"", COUNT(N17:CB17))</f>
        <v>17</v>
      </c>
      <c r="F17" s="12">
        <f>_xlfn.IFS(E17="","",E17=1,1,E17=2,2,E17=3,3,E17=4,4,E17=5,5,E17&gt;5,5)</f>
        <v>5</v>
      </c>
      <c r="G17" s="71">
        <f>IFERROR(LARGE((N17:CB17),1),"")</f>
        <v>628.70000000000005</v>
      </c>
      <c r="H17" s="71">
        <f>IFERROR(LARGE((N17:CB17),2),"")</f>
        <v>627.6</v>
      </c>
      <c r="I17" s="71">
        <f>IFERROR(LARGE((N17:CB17),3),"")</f>
        <v>627.20000000000005</v>
      </c>
      <c r="J17" s="71">
        <f>IFERROR(LARGE((N17:CB17),4),"")</f>
        <v>627.20000000000005</v>
      </c>
      <c r="K17" s="71">
        <f>IFERROR(LARGE((N17:CB17),5),"")</f>
        <v>626.79999999999995</v>
      </c>
      <c r="L17" s="72">
        <f>IFERROR(AVERAGEIF(G17:K17,"&gt;0"),"")</f>
        <v>627.5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627.6</v>
      </c>
      <c r="U17" s="12" t="s">
        <v>12</v>
      </c>
      <c r="V17" s="12" t="s">
        <v>12</v>
      </c>
      <c r="W17" s="12">
        <v>621.29999999999995</v>
      </c>
      <c r="X17" s="12">
        <v>623.4</v>
      </c>
      <c r="Y17" s="12" t="s">
        <v>12</v>
      </c>
      <c r="Z17" s="12">
        <v>627.20000000000005</v>
      </c>
      <c r="AA17" s="12">
        <v>622.9</v>
      </c>
      <c r="AB17" s="12">
        <v>623.79999999999995</v>
      </c>
      <c r="AC17" s="12">
        <v>624.6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>
        <v>625.5</v>
      </c>
      <c r="AP17" s="12">
        <v>627.20000000000005</v>
      </c>
      <c r="AQ17" s="12">
        <v>626.4</v>
      </c>
      <c r="AR17" s="12">
        <v>620.79999999999995</v>
      </c>
      <c r="AS17" s="12">
        <v>624.4</v>
      </c>
      <c r="AT17" s="12">
        <v>623.6</v>
      </c>
      <c r="AU17" s="12">
        <v>628.70000000000005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626.29999999999995</v>
      </c>
      <c r="BA17" s="12">
        <v>626.6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626.79999999999995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</row>
    <row r="18" spans="1:80" x14ac:dyDescent="0.35">
      <c r="A18" t="str">
        <f>IF(D18="","",(RIGHT(D18,LEN(D18)-SEARCH(" ",D18,1))))</f>
        <v>Cover</v>
      </c>
      <c r="B18" t="str">
        <f>IF(D18="","",(LEFT(D18,SEARCH(" ",D18,1))))</f>
        <v xml:space="preserve">Chance </v>
      </c>
      <c r="C18" s="12">
        <v>16</v>
      </c>
      <c r="D18" t="s">
        <v>83</v>
      </c>
      <c r="E18" s="12">
        <f>IF(COUNT(N18:CB18)=0,"", COUNT(N18:CB18))</f>
        <v>12</v>
      </c>
      <c r="F18" s="12">
        <f>_xlfn.IFS(E18="","",E18=1,1,E18=2,2,E18=3,3,E18=4,4,E18=5,5,E18&gt;5,5)</f>
        <v>5</v>
      </c>
      <c r="G18" s="71">
        <f>IFERROR(LARGE((N18:CB18),1),"")</f>
        <v>622.1</v>
      </c>
      <c r="H18" s="71">
        <f>IFERROR(LARGE((N18:CB18),2),"")</f>
        <v>621.9</v>
      </c>
      <c r="I18" s="71">
        <f>IFERROR(LARGE((N18:CB18),3),"")</f>
        <v>621.1</v>
      </c>
      <c r="J18" s="71">
        <f>IFERROR(LARGE((N18:CB18),4),"")</f>
        <v>620.79999999999995</v>
      </c>
      <c r="K18" s="71">
        <f>IFERROR(LARGE((N18:CB18),5),"")</f>
        <v>620.20000000000005</v>
      </c>
      <c r="L18" s="72">
        <f>IFERROR(AVERAGEIF(G18:K18,"&gt;0"),"")</f>
        <v>621.21999999999991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610.20000000000005</v>
      </c>
      <c r="T18" s="12">
        <v>622.1</v>
      </c>
      <c r="U18" s="12" t="s">
        <v>12</v>
      </c>
      <c r="V18" s="12">
        <v>620.79999999999995</v>
      </c>
      <c r="W18" s="12" t="s">
        <v>12</v>
      </c>
      <c r="X18" s="12" t="s">
        <v>12</v>
      </c>
      <c r="Y18" s="12" t="s">
        <v>12</v>
      </c>
      <c r="Z18" s="12">
        <v>615.29999999999995</v>
      </c>
      <c r="AA18" s="12">
        <v>614.20000000000005</v>
      </c>
      <c r="AB18" s="12">
        <v>620.20000000000005</v>
      </c>
      <c r="AC18" s="12">
        <v>618.29999999999995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>
        <v>618.9</v>
      </c>
      <c r="AL18" s="12" t="s">
        <v>12</v>
      </c>
      <c r="AM18" s="12" t="s">
        <v>12</v>
      </c>
      <c r="AN18" s="12" t="s">
        <v>12</v>
      </c>
      <c r="AO18" s="12">
        <v>618.1</v>
      </c>
      <c r="AP18" s="12">
        <v>621.1</v>
      </c>
      <c r="AQ18" s="12" t="s">
        <v>12</v>
      </c>
      <c r="AR18" s="12" t="s">
        <v>12</v>
      </c>
      <c r="AS18" s="12" t="s">
        <v>12</v>
      </c>
      <c r="AT18" s="12">
        <v>616.5</v>
      </c>
      <c r="AU18" s="12">
        <v>621.9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</row>
    <row r="19" spans="1:80" x14ac:dyDescent="0.35">
      <c r="A19" t="str">
        <f>IF(D19="","",(RIGHT(D19,LEN(D19)-SEARCH(" ",D19,1))))</f>
        <v>Desrosiers</v>
      </c>
      <c r="B19" t="str">
        <f>IF(D19="","",(LEFT(D19,SEARCH(" ",D19,1))))</f>
        <v xml:space="preserve">Jared </v>
      </c>
      <c r="C19" s="12">
        <v>19</v>
      </c>
      <c r="D19" t="s">
        <v>86</v>
      </c>
      <c r="E19" s="12">
        <f>IF(COUNT(N19:CB19)=0,"", COUNT(N19:CB19))</f>
        <v>6</v>
      </c>
      <c r="F19" s="12">
        <f>_xlfn.IFS(E19="","",E19=1,1,E19=2,2,E19=3,3,E19=4,4,E19=5,5,E19&gt;5,5)</f>
        <v>5</v>
      </c>
      <c r="G19" s="71">
        <f>IFERROR(LARGE((N19:CB19),1),"")</f>
        <v>627.6</v>
      </c>
      <c r="H19" s="71">
        <f>IFERROR(LARGE((N19:CB19),2),"")</f>
        <v>623.70000000000005</v>
      </c>
      <c r="I19" s="71">
        <f>IFERROR(LARGE((N19:CB19),3),"")</f>
        <v>623</v>
      </c>
      <c r="J19" s="71">
        <f>IFERROR(LARGE((N19:CB19),4),"")</f>
        <v>620.9</v>
      </c>
      <c r="K19" s="71">
        <f>IFERROR(LARGE((N19:CB19),5),"")</f>
        <v>619.20000000000005</v>
      </c>
      <c r="L19" s="72">
        <f>IFERROR(AVERAGEIF(G19:K19,"&gt;0"),"")</f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627.6</v>
      </c>
      <c r="X19" s="12">
        <v>623.70000000000005</v>
      </c>
      <c r="Y19" s="12" t="s">
        <v>12</v>
      </c>
      <c r="Z19" s="12">
        <v>620.9</v>
      </c>
      <c r="AA19" s="12">
        <v>618.4</v>
      </c>
      <c r="AB19" s="12">
        <v>623</v>
      </c>
      <c r="AC19" s="12">
        <v>619.20000000000005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</row>
    <row r="20" spans="1:80" x14ac:dyDescent="0.35">
      <c r="A20" t="str">
        <f>IF(D20="","",(RIGHT(D20,LEN(D20)-SEARCH(" ",D20,1))))</f>
        <v>Eddy</v>
      </c>
      <c r="B20" t="str">
        <f>IF(D20="","",(LEFT(D20,SEARCH(" ",D20,1))))</f>
        <v xml:space="preserve">Jared </v>
      </c>
      <c r="C20" s="12">
        <v>13</v>
      </c>
      <c r="D20" t="s">
        <v>80</v>
      </c>
      <c r="E20" s="12">
        <f>IF(COUNT(N20:CB20)=0,"", COUNT(N20:CB20))</f>
        <v>20</v>
      </c>
      <c r="F20" s="12">
        <f>_xlfn.IFS(E20="","",E20=1,1,E20=2,2,E20=3,3,E20=4,4,E20=5,5,E20&gt;5,5)</f>
        <v>5</v>
      </c>
      <c r="G20" s="71">
        <f>IFERROR(LARGE((N20:CB20),1),"")</f>
        <v>629.29999999999995</v>
      </c>
      <c r="H20" s="71">
        <f>IFERROR(LARGE((N20:CB20),2),"")</f>
        <v>628.20000000000005</v>
      </c>
      <c r="I20" s="71">
        <f>IFERROR(LARGE((N20:CB20),3),"")</f>
        <v>628</v>
      </c>
      <c r="J20" s="71">
        <f>IFERROR(LARGE((N20:CB20),4),"")</f>
        <v>627.79999999999995</v>
      </c>
      <c r="K20" s="71">
        <f>IFERROR(LARGE((N20:CB20),5),"")</f>
        <v>626.9</v>
      </c>
      <c r="L20" s="72">
        <f>IFERROR(AVERAGEIF(G20:K20,"&gt;0"),"")</f>
        <v>628.04000000000008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623.4</v>
      </c>
      <c r="U20" s="12" t="s">
        <v>12</v>
      </c>
      <c r="V20" s="12" t="s">
        <v>12</v>
      </c>
      <c r="W20" s="12">
        <v>624.1</v>
      </c>
      <c r="X20" s="12">
        <v>628</v>
      </c>
      <c r="Y20" s="12" t="s">
        <v>12</v>
      </c>
      <c r="Z20" s="12">
        <v>622.5</v>
      </c>
      <c r="AA20" s="12">
        <v>626.9</v>
      </c>
      <c r="AB20" s="12">
        <v>626</v>
      </c>
      <c r="AC20" s="12">
        <v>624.4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626.6</v>
      </c>
      <c r="AP20" s="12">
        <v>620.9</v>
      </c>
      <c r="AQ20" s="12">
        <v>628.20000000000005</v>
      </c>
      <c r="AR20" s="12">
        <v>625.29999999999995</v>
      </c>
      <c r="AS20" s="12">
        <v>627.79999999999995</v>
      </c>
      <c r="AT20" s="12">
        <v>629.29999999999995</v>
      </c>
      <c r="AU20" s="12">
        <v>624.20000000000005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626.1</v>
      </c>
      <c r="BC20" s="12">
        <v>620.5</v>
      </c>
      <c r="BD20" s="12">
        <v>623.79999999999995</v>
      </c>
      <c r="BE20" s="12">
        <v>623.20000000000005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>
        <v>622.5</v>
      </c>
      <c r="BM20" s="12">
        <v>622.20000000000005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</row>
    <row r="21" spans="1:80" x14ac:dyDescent="0.35">
      <c r="A21" t="str">
        <f>IF(D21="","",(RIGHT(D21,LEN(D21)-SEARCH(" ",D21,1))))</f>
        <v>Fiori</v>
      </c>
      <c r="B21" t="str">
        <f>IF(D21="","",(LEFT(D21,SEARCH(" ",D21,1))))</f>
        <v xml:space="preserve">Peter </v>
      </c>
      <c r="C21" s="12">
        <v>9</v>
      </c>
      <c r="D21" t="s">
        <v>77</v>
      </c>
      <c r="E21" s="12">
        <f>IF(COUNT(N21:CB21)=0,"", COUNT(N21:CB21))</f>
        <v>22</v>
      </c>
      <c r="F21" s="12">
        <f>_xlfn.IFS(E21="","",E21=1,1,E21=2,2,E21=3,3,E21=4,4,E21=5,5,E21&gt;5,5)</f>
        <v>5</v>
      </c>
      <c r="G21" s="71">
        <f>IFERROR(LARGE((N21:CB21),1),"")</f>
        <v>635.5</v>
      </c>
      <c r="H21" s="71">
        <f>IFERROR(LARGE((N21:CB21),2),"")</f>
        <v>632.9</v>
      </c>
      <c r="I21" s="71">
        <f>IFERROR(LARGE((N21:CB21),3),"")</f>
        <v>631.9</v>
      </c>
      <c r="J21" s="71">
        <f>IFERROR(LARGE((N21:CB21),4),"")</f>
        <v>631.4</v>
      </c>
      <c r="K21" s="71">
        <f>IFERROR(LARGE((N21:CB21),5),"")</f>
        <v>630.6</v>
      </c>
      <c r="L21" s="72">
        <f>IFERROR(AVERAGEIF(G21:K21,"&gt;0"),"")</f>
        <v>632.46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627.79999999999995</v>
      </c>
      <c r="V21" s="12">
        <v>629.20000000000005</v>
      </c>
      <c r="W21" s="12" t="s">
        <v>12</v>
      </c>
      <c r="X21" s="12" t="s">
        <v>12</v>
      </c>
      <c r="Y21" s="12">
        <v>631.4</v>
      </c>
      <c r="Z21" s="12">
        <v>625.1</v>
      </c>
      <c r="AA21" s="12">
        <v>622.9</v>
      </c>
      <c r="AB21" s="12">
        <v>626.29999999999995</v>
      </c>
      <c r="AC21" s="12">
        <v>626.6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630.20000000000005</v>
      </c>
      <c r="AK21" s="12">
        <v>628.29999999999995</v>
      </c>
      <c r="AL21" s="12" t="s">
        <v>12</v>
      </c>
      <c r="AM21" s="12" t="s">
        <v>12</v>
      </c>
      <c r="AN21" s="12" t="s">
        <v>12</v>
      </c>
      <c r="AO21" s="12">
        <v>630.6</v>
      </c>
      <c r="AP21" s="12">
        <v>628.79999999999995</v>
      </c>
      <c r="AQ21" s="12">
        <v>626.9</v>
      </c>
      <c r="AR21" s="12">
        <v>619.79999999999995</v>
      </c>
      <c r="AS21" s="12">
        <v>628.29999999999995</v>
      </c>
      <c r="AT21" s="12">
        <v>625</v>
      </c>
      <c r="AU21" s="12">
        <v>629.70000000000005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635.5</v>
      </c>
      <c r="BC21" s="12">
        <v>628.4</v>
      </c>
      <c r="BD21" s="12">
        <v>632.9</v>
      </c>
      <c r="BE21" s="12">
        <v>631.9</v>
      </c>
      <c r="BF21" s="12" t="s">
        <v>12</v>
      </c>
      <c r="BG21" s="12" t="s">
        <v>12</v>
      </c>
      <c r="BH21" s="12">
        <v>621.9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630.1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</row>
    <row r="22" spans="1:80" x14ac:dyDescent="0.35">
      <c r="A22" t="str">
        <f>IF(D22="","",(RIGHT(D22,LEN(D22)-SEARCH(" ",D22,1))))</f>
        <v>Kissell</v>
      </c>
      <c r="B22" t="str">
        <f>IF(D22="","",(LEFT(D22,SEARCH(" ",D22,1))))</f>
        <v xml:space="preserve">Rylan </v>
      </c>
      <c r="C22" s="12">
        <v>4</v>
      </c>
      <c r="D22" s="11" t="s">
        <v>72</v>
      </c>
      <c r="E22" s="12">
        <f>IF(COUNT(N22:CB22)=0,"", COUNT(N22:CB22))</f>
        <v>14</v>
      </c>
      <c r="F22" s="12">
        <f>_xlfn.IFS(E22="","",E22=1,1,E22=2,2,E22=3,3,E22=4,4,E22=5,5,E22&gt;5,5)</f>
        <v>5</v>
      </c>
      <c r="G22" s="71">
        <f>IFERROR(LARGE((N22:CB22),1),"")</f>
        <v>632</v>
      </c>
      <c r="H22" s="71">
        <f>IFERROR(LARGE((N22:CB22),2),"")</f>
        <v>630</v>
      </c>
      <c r="I22" s="71">
        <f>IFERROR(LARGE((N22:CB22),3),"")</f>
        <v>628.79999999999995</v>
      </c>
      <c r="J22" s="71">
        <f>IFERROR(LARGE((N22:CB22),4),"")</f>
        <v>628.4</v>
      </c>
      <c r="K22" s="71">
        <f>IFERROR(LARGE((N22:CB22),5),"")</f>
        <v>628.29999999999995</v>
      </c>
      <c r="L22" s="72">
        <f>IFERROR(AVERAGEIF(G22:K22,"&gt;0"),"")</f>
        <v>629.5</v>
      </c>
      <c r="N22" s="12" t="s">
        <v>12</v>
      </c>
      <c r="O22" s="12">
        <v>628.29999999999995</v>
      </c>
      <c r="P22" s="12" t="s">
        <v>12</v>
      </c>
      <c r="Q22" s="12" t="s">
        <v>12</v>
      </c>
      <c r="R22" s="12">
        <v>628.20000000000005</v>
      </c>
      <c r="S22" s="12" t="s">
        <v>12</v>
      </c>
      <c r="T22" s="12" t="s">
        <v>12</v>
      </c>
      <c r="U22" s="12">
        <v>632</v>
      </c>
      <c r="V22" s="12" t="s">
        <v>12</v>
      </c>
      <c r="W22" s="12" t="s">
        <v>12</v>
      </c>
      <c r="X22" s="12" t="s">
        <v>12</v>
      </c>
      <c r="Y22" s="12">
        <v>627.70000000000005</v>
      </c>
      <c r="Z22" s="12">
        <v>627.9</v>
      </c>
      <c r="AA22" s="12">
        <v>626.20000000000005</v>
      </c>
      <c r="AB22" s="12" t="s">
        <v>12</v>
      </c>
      <c r="AC22" s="12" t="s">
        <v>12</v>
      </c>
      <c r="AD22" s="12">
        <v>626.29999999999995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626.9</v>
      </c>
      <c r="AS22" s="12">
        <v>628.79999999999995</v>
      </c>
      <c r="AT22" s="12">
        <v>624.4</v>
      </c>
      <c r="AU22" s="12">
        <v>627.9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>
        <v>630</v>
      </c>
      <c r="BM22" s="12">
        <v>628.4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627.79999999999995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</row>
    <row r="23" spans="1:80" x14ac:dyDescent="0.35">
      <c r="A23" t="str">
        <f>IF(D23="","",(RIGHT(D23,LEN(D23)-SEARCH(" ",D23,1))))</f>
        <v>Kozeniesky</v>
      </c>
      <c r="B23" t="str">
        <f>IF(D23="","",(LEFT(D23,SEARCH(" ",D23,1))))</f>
        <v xml:space="preserve">Lucas </v>
      </c>
      <c r="C23" s="12">
        <v>1</v>
      </c>
      <c r="D23" s="11" t="s">
        <v>35</v>
      </c>
      <c r="E23" s="12">
        <f>IF(COUNT(N23:CB23)=0,"", COUNT(N23:CB23))</f>
        <v>17</v>
      </c>
      <c r="F23" s="12">
        <f>_xlfn.IFS(E23="","",E23=1,1,E23=2,2,E23=3,3,E23=4,4,E23=5,5,E23&gt;5,5)</f>
        <v>5</v>
      </c>
      <c r="G23" s="71">
        <f>IFERROR(LARGE((N23:CB23),1),"")</f>
        <v>631.70000000000005</v>
      </c>
      <c r="H23" s="71">
        <f>IFERROR(LARGE((N23:CB23),2),"")</f>
        <v>629.79999999999995</v>
      </c>
      <c r="I23" s="71">
        <f>IFERROR(LARGE((N23:CB23),3),"")</f>
        <v>629.5</v>
      </c>
      <c r="J23" s="71">
        <f>IFERROR(LARGE((N23:CB23),4),"")</f>
        <v>629.4</v>
      </c>
      <c r="K23" s="71">
        <f>IFERROR(LARGE((N23:CB23),5),"")</f>
        <v>629.20000000000005</v>
      </c>
      <c r="L23" s="72">
        <f>IFERROR(AVERAGEIF(G23:K23,"&gt;0"),"")</f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629.4</v>
      </c>
      <c r="AA23" s="12">
        <v>629.20000000000005</v>
      </c>
      <c r="AB23" s="12">
        <v>626.20000000000005</v>
      </c>
      <c r="AC23" s="12">
        <v>624.70000000000005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629.5</v>
      </c>
      <c r="AP23" s="12">
        <v>627.79999999999995</v>
      </c>
      <c r="AQ23" s="12">
        <v>623.20000000000005</v>
      </c>
      <c r="AR23" s="12">
        <v>626.6</v>
      </c>
      <c r="AS23" s="12">
        <v>627.20000000000005</v>
      </c>
      <c r="AT23" s="12">
        <v>628</v>
      </c>
      <c r="AU23" s="12">
        <v>627.4</v>
      </c>
      <c r="AV23" s="12">
        <v>628.79999999999995</v>
      </c>
      <c r="AW23" s="12">
        <v>626.29999999999995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>
        <v>631.70000000000005</v>
      </c>
      <c r="BE23" s="12">
        <v>628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>
        <v>629.79999999999995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>
        <v>622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</row>
    <row r="24" spans="1:80" x14ac:dyDescent="0.35">
      <c r="A24" t="str">
        <f>IF(D24="","",(RIGHT(D24,LEN(D24)-SEARCH(" ",D24,1))))</f>
        <v>Lake</v>
      </c>
      <c r="B24" t="str">
        <f>IF(D24="","",(LEFT(D24,SEARCH(" ",D24,1))))</f>
        <v xml:space="preserve">Griffin </v>
      </c>
      <c r="C24" s="12">
        <v>14</v>
      </c>
      <c r="D24" t="s">
        <v>81</v>
      </c>
      <c r="E24" s="12">
        <f>IF(COUNT(N24:CB24)=0,"", COUNT(N24:CB24))</f>
        <v>10</v>
      </c>
      <c r="F24" s="12">
        <f>_xlfn.IFS(E24="","",E24=1,1,E24=2,2,E24=3,3,E24=4,4,E24=5,5,E24&gt;5,5)</f>
        <v>5</v>
      </c>
      <c r="G24" s="71">
        <f>IFERROR(LARGE((N24:CB24),1),"")</f>
        <v>630.6</v>
      </c>
      <c r="H24" s="71">
        <f>IFERROR(LARGE((N24:CB24),2),"")</f>
        <v>629</v>
      </c>
      <c r="I24" s="71">
        <f>IFERROR(LARGE((N24:CB24),3),"")</f>
        <v>629</v>
      </c>
      <c r="J24" s="71">
        <f>IFERROR(LARGE((N24:CB24),4),"")</f>
        <v>628.4</v>
      </c>
      <c r="K24" s="71">
        <f>IFERROR(LARGE((N24:CB24),5),"")</f>
        <v>627.5</v>
      </c>
      <c r="L24" s="72">
        <f>IFERROR(AVERAGEIF(G24:K24,"&gt;0"),"")</f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>
        <v>626.70000000000005</v>
      </c>
      <c r="AS24" s="12">
        <v>624.9</v>
      </c>
      <c r="AT24" s="12">
        <v>627.29999999999995</v>
      </c>
      <c r="AU24" s="12">
        <v>628.4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626.1</v>
      </c>
      <c r="BJ24" s="12" t="s">
        <v>12</v>
      </c>
      <c r="BK24" s="12" t="s">
        <v>12</v>
      </c>
      <c r="BL24" s="12">
        <v>629</v>
      </c>
      <c r="BM24" s="12">
        <v>630.6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627.5</v>
      </c>
      <c r="BT24" s="12" t="s">
        <v>12</v>
      </c>
      <c r="BU24" s="12" t="s">
        <v>12</v>
      </c>
      <c r="BV24" s="12">
        <v>629</v>
      </c>
      <c r="BW24" s="12">
        <v>626.20000000000005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</row>
    <row r="25" spans="1:80" x14ac:dyDescent="0.35">
      <c r="A25" t="str">
        <f>IF(D25="","",(RIGHT(D25,LEN(D25)-SEARCH(" ",D25,1))))</f>
        <v>Muske</v>
      </c>
      <c r="B25" t="str">
        <f>IF(D25="","",(LEFT(D25,SEARCH(" ",D25,1))))</f>
        <v xml:space="preserve">Brandon </v>
      </c>
      <c r="C25" s="12">
        <v>5</v>
      </c>
      <c r="D25" t="s">
        <v>73</v>
      </c>
      <c r="E25" s="12">
        <f>IF(COUNT(N25:CB25)=0,"", COUNT(N25:CB25))</f>
        <v>15</v>
      </c>
      <c r="F25" s="12">
        <f>_xlfn.IFS(E25="","",E25=1,1,E25=2,2,E25=3,3,E25=4,4,E25=5,5,E25&gt;5,5)</f>
        <v>5</v>
      </c>
      <c r="G25" s="71">
        <f>IFERROR(LARGE((N25:CB25),1),"")</f>
        <v>627.70000000000005</v>
      </c>
      <c r="H25" s="71">
        <f>IFERROR(LARGE((N25:CB25),2),"")</f>
        <v>627.70000000000005</v>
      </c>
      <c r="I25" s="71">
        <f>IFERROR(LARGE((N25:CB25),3),"")</f>
        <v>627.4</v>
      </c>
      <c r="J25" s="71">
        <f>IFERROR(LARGE((N25:CB25),4),"")</f>
        <v>627.4</v>
      </c>
      <c r="K25" s="71">
        <f>IFERROR(LARGE((N25:CB25),5),"")</f>
        <v>627.20000000000005</v>
      </c>
      <c r="L25" s="72">
        <f>IFERROR(AVERAGEIF(G25:K25,"&gt;0"),"")</f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626</v>
      </c>
      <c r="X25" s="12">
        <v>627.70000000000005</v>
      </c>
      <c r="Y25" s="12" t="s">
        <v>12</v>
      </c>
      <c r="Z25" s="12">
        <v>627.4</v>
      </c>
      <c r="AA25" s="12">
        <v>620.4</v>
      </c>
      <c r="AB25" s="12">
        <v>623.6</v>
      </c>
      <c r="AC25" s="12">
        <v>622.9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624.5</v>
      </c>
      <c r="AP25" s="12">
        <v>626.70000000000005</v>
      </c>
      <c r="AQ25" s="12">
        <v>627.4</v>
      </c>
      <c r="AR25" s="12">
        <v>625.5</v>
      </c>
      <c r="AS25" s="12">
        <v>627.70000000000005</v>
      </c>
      <c r="AT25" s="12">
        <v>626.70000000000005</v>
      </c>
      <c r="AU25" s="12">
        <v>627.20000000000005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621.20000000000005</v>
      </c>
      <c r="BA25" s="12">
        <v>625.4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</row>
    <row r="26" spans="1:80" x14ac:dyDescent="0.35">
      <c r="A26" t="str">
        <f>IF(D26="","",(RIGHT(D26,LEN(D26)-SEARCH(" ",D26,1))))</f>
        <v>Ogoreuc</v>
      </c>
      <c r="B26" t="str">
        <f>IF(D26="","",(LEFT(D26,SEARCH(" ",D26,1))))</f>
        <v xml:space="preserve">Jack </v>
      </c>
      <c r="C26" s="12">
        <v>20</v>
      </c>
      <c r="D26" t="s">
        <v>87</v>
      </c>
      <c r="E26" s="12">
        <f>IF(COUNT(N26:CB26)=0,"", COUNT(N26:CB26))</f>
        <v>28</v>
      </c>
      <c r="F26" s="12">
        <f>_xlfn.IFS(E26="","",E26=1,1,E26=2,2,E26=3,3,E26=4,4,E26=5,5,E26&gt;5,5)</f>
        <v>5</v>
      </c>
      <c r="G26" s="71">
        <f>IFERROR(LARGE((N26:CB26),1),"")</f>
        <v>624</v>
      </c>
      <c r="H26" s="71">
        <f>IFERROR(LARGE((N26:CB26),2),"")</f>
        <v>623.79999999999995</v>
      </c>
      <c r="I26" s="71">
        <f>IFERROR(LARGE((N26:CB26),3),"")</f>
        <v>623.1</v>
      </c>
      <c r="J26" s="71">
        <f>IFERROR(LARGE((N26:CB26),4),"")</f>
        <v>621.9</v>
      </c>
      <c r="K26" s="71">
        <f>IFERROR(LARGE((N26:CB26),5),"")</f>
        <v>621.79999999999995</v>
      </c>
      <c r="L26" s="72">
        <f>IFERROR(AVERAGEIF(G26:K26,"&gt;0"),"")</f>
        <v>622.92000000000007</v>
      </c>
      <c r="N26" s="12" t="s">
        <v>12</v>
      </c>
      <c r="O26" s="12" t="s">
        <v>12</v>
      </c>
      <c r="P26" s="12">
        <v>621.79999999999995</v>
      </c>
      <c r="Q26" s="12">
        <v>618.29999999999995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>
        <v>621.9</v>
      </c>
      <c r="X26" s="12">
        <v>624</v>
      </c>
      <c r="Y26" s="12" t="s">
        <v>12</v>
      </c>
      <c r="Z26" s="12">
        <v>619.20000000000005</v>
      </c>
      <c r="AA26" s="12">
        <v>623.79999999999995</v>
      </c>
      <c r="AB26" s="12">
        <v>618.70000000000005</v>
      </c>
      <c r="AC26" s="12">
        <v>620.1</v>
      </c>
      <c r="AD26" s="12" t="s">
        <v>12</v>
      </c>
      <c r="AE26" s="12">
        <v>619.4</v>
      </c>
      <c r="AF26" s="12" t="s">
        <v>12</v>
      </c>
      <c r="AG26" s="12" t="s">
        <v>12</v>
      </c>
      <c r="AH26" s="12" t="s">
        <v>12</v>
      </c>
      <c r="AI26" s="12">
        <v>617</v>
      </c>
      <c r="AJ26" s="12">
        <v>614.9</v>
      </c>
      <c r="AK26" s="12" t="s">
        <v>12</v>
      </c>
      <c r="AL26" s="12">
        <v>621.29999999999995</v>
      </c>
      <c r="AM26" s="12">
        <v>616.20000000000005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621.1</v>
      </c>
      <c r="AS26" s="12" t="s">
        <v>12</v>
      </c>
      <c r="AT26" s="12">
        <v>621.6</v>
      </c>
      <c r="AU26" s="12">
        <v>621.20000000000005</v>
      </c>
      <c r="AV26" s="12" t="s">
        <v>12</v>
      </c>
      <c r="AW26" s="12" t="s">
        <v>12</v>
      </c>
      <c r="AX26" s="12">
        <v>618.79999999999995</v>
      </c>
      <c r="AY26" s="12">
        <v>620.70000000000005</v>
      </c>
      <c r="AZ26" s="12" t="s">
        <v>12</v>
      </c>
      <c r="BA26" s="12" t="s">
        <v>12</v>
      </c>
      <c r="BB26" s="12">
        <v>621.79999999999995</v>
      </c>
      <c r="BC26" s="12">
        <v>621.4</v>
      </c>
      <c r="BD26" s="12" t="s">
        <v>12</v>
      </c>
      <c r="BE26" s="12" t="s">
        <v>12</v>
      </c>
      <c r="BF26" s="12">
        <v>619.20000000000005</v>
      </c>
      <c r="BG26" s="12">
        <v>623.1</v>
      </c>
      <c r="BH26" s="12">
        <v>621.1</v>
      </c>
      <c r="BI26" s="12" t="s">
        <v>12</v>
      </c>
      <c r="BJ26" s="12">
        <v>614.1</v>
      </c>
      <c r="BK26" s="12" t="s">
        <v>12</v>
      </c>
      <c r="BL26" s="12">
        <v>615.20000000000005</v>
      </c>
      <c r="BM26" s="12" t="s">
        <v>12</v>
      </c>
      <c r="BN26" s="12" t="s">
        <v>12</v>
      </c>
      <c r="BO26" s="12" t="s">
        <v>12</v>
      </c>
      <c r="BP26" s="12">
        <v>616.6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>
        <v>616.4</v>
      </c>
      <c r="BW26" s="12">
        <v>616.9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</row>
    <row r="27" spans="1:80" x14ac:dyDescent="0.35">
      <c r="A27" t="str">
        <f>IF(D27="","",(RIGHT(D27,LEN(D27)-SEARCH(" ",D27,1))))</f>
        <v>Patterson</v>
      </c>
      <c r="B27" t="str">
        <f>IF(D27="","",(LEFT(D27,SEARCH(" ",D27,1))))</f>
        <v xml:space="preserve">Scott </v>
      </c>
      <c r="C27" s="12">
        <v>17</v>
      </c>
      <c r="D27" t="s">
        <v>84</v>
      </c>
      <c r="E27" s="12">
        <f>IF(COUNT(N27:CB27)=0,"", COUNT(N27:CB27))</f>
        <v>4</v>
      </c>
      <c r="F27" s="12">
        <f>_xlfn.IFS(E27="","",E27=1,1,E27=2,2,E27=3,3,E27=4,4,E27=5,5,E27&gt;5,5)</f>
        <v>4</v>
      </c>
      <c r="G27" s="71">
        <f>IFERROR(LARGE((N27:CB27),1),"")</f>
        <v>625.20000000000005</v>
      </c>
      <c r="H27" s="71">
        <f>IFERROR(LARGE((N27:CB27),2),"")</f>
        <v>625.20000000000005</v>
      </c>
      <c r="I27" s="71">
        <f>IFERROR(LARGE((N27:CB27),3),"")</f>
        <v>622.29999999999995</v>
      </c>
      <c r="J27" s="71">
        <f>IFERROR(LARGE((N27:CB27),4),"")</f>
        <v>621.6</v>
      </c>
      <c r="K27" s="71" t="str">
        <f>IFERROR(LARGE((N27:CB27),5),"")</f>
        <v/>
      </c>
      <c r="L27" s="72">
        <f>IFERROR(AVERAGEIF(G27:K27,"&gt;0"),"")</f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>
        <v>621.6</v>
      </c>
      <c r="AU27" s="12">
        <v>625.20000000000005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622.29999999999995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</row>
    <row r="28" spans="1:80" x14ac:dyDescent="0.35">
      <c r="A28" t="str">
        <f>IF(D28="","",(RIGHT(D28,LEN(D28)-SEARCH(" ",D28,1))))</f>
        <v>Peiser</v>
      </c>
      <c r="B28" t="str">
        <f>IF(D28="","",(LEFT(D28,SEARCH(" ",D28,1))))</f>
        <v xml:space="preserve">Braden </v>
      </c>
      <c r="C28" s="12">
        <v>10</v>
      </c>
      <c r="D28" t="s">
        <v>78</v>
      </c>
      <c r="E28" s="12">
        <f>IF(COUNT(N28:CB28)=0,"", COUNT(N28:CB28))</f>
        <v>12</v>
      </c>
      <c r="F28" s="12">
        <f>_xlfn.IFS(E28="","",E28=1,1,E28=2,2,E28=3,3,E28=4,4,E28=5,5,E28&gt;5,5)</f>
        <v>5</v>
      </c>
      <c r="G28" s="71">
        <f>IFERROR(LARGE((N28:CB28),1),"")</f>
        <v>632.9</v>
      </c>
      <c r="H28" s="71">
        <f>IFERROR(LARGE((N28:CB28),2),"")</f>
        <v>632.20000000000005</v>
      </c>
      <c r="I28" s="71">
        <f>IFERROR(LARGE((N28:CB28),3),"")</f>
        <v>629.9</v>
      </c>
      <c r="J28" s="71">
        <f>IFERROR(LARGE((N28:CB28),4),"")</f>
        <v>629.79999999999995</v>
      </c>
      <c r="K28" s="71">
        <f>IFERROR(LARGE((N28:CB28),5),"")</f>
        <v>629.1</v>
      </c>
      <c r="L28" s="72">
        <f>IFERROR(AVERAGEIF(G28:K28,"&gt;0"),"")</f>
        <v>630.78</v>
      </c>
      <c r="N28" s="12" t="s">
        <v>12</v>
      </c>
      <c r="O28" s="12" t="s">
        <v>12</v>
      </c>
      <c r="P28" s="12">
        <v>627.20000000000005</v>
      </c>
      <c r="Q28" s="12">
        <v>629.1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624.70000000000005</v>
      </c>
      <c r="AA28" s="12">
        <v>624.1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629.79999999999995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626</v>
      </c>
      <c r="AU28" s="12">
        <v>629.9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>
        <v>628.9</v>
      </c>
      <c r="BJ28" s="12" t="s">
        <v>12</v>
      </c>
      <c r="BK28" s="12" t="s">
        <v>12</v>
      </c>
      <c r="BL28" s="12">
        <v>625.29999999999995</v>
      </c>
      <c r="BM28" s="12">
        <v>632.9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>
        <v>632.20000000000005</v>
      </c>
      <c r="BW28" s="12">
        <v>625.1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</row>
    <row r="29" spans="1:80" x14ac:dyDescent="0.35">
      <c r="A29" t="str">
        <f>IF(D29="","",(RIGHT(D29,LEN(D29)-SEARCH(" ",D29,1))))</f>
        <v>Perkowski</v>
      </c>
      <c r="B29" t="str">
        <f>IF(D29="","",(LEFT(D29,SEARCH(" ",D29,1))))</f>
        <v xml:space="preserve">Teagan </v>
      </c>
      <c r="C29" s="12">
        <v>24</v>
      </c>
      <c r="D29" t="s">
        <v>197</v>
      </c>
      <c r="E29" s="12">
        <f>IF(COUNT(N29:CB29)=0,"", COUNT(N29:CB29))</f>
        <v>1</v>
      </c>
      <c r="F29" s="12">
        <f>_xlfn.IFS(E29="","",E29=1,1,E29=2,2,E29=3,3,E29=4,4,E29=5,5,E29&gt;5,5)</f>
        <v>1</v>
      </c>
      <c r="G29" s="71">
        <f>IFERROR(LARGE((N29:CB29),1),"")</f>
        <v>625.9</v>
      </c>
      <c r="H29" s="71" t="str">
        <f>IFERROR(LARGE((N29:CB29),2),"")</f>
        <v/>
      </c>
      <c r="I29" s="71" t="str">
        <f>IFERROR(LARGE((N29:CB29),3),"")</f>
        <v/>
      </c>
      <c r="J29" s="71" t="str">
        <f>IFERROR(LARGE((N29:CB29),4),"")</f>
        <v/>
      </c>
      <c r="K29" s="71" t="str">
        <f>IFERROR(LARGE((N29:CB29),5),"")</f>
        <v/>
      </c>
      <c r="L29" s="72">
        <f>IFERROR(AVERAGEIF(G29:K29,"&gt;0"),"")</f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>
        <v>625.9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</row>
    <row r="30" spans="1:80" x14ac:dyDescent="0.35">
      <c r="A30" t="str">
        <f>IF(D30="","",(RIGHT(D30,LEN(D30)-SEARCH(" ",D30,1))))</f>
        <v>Roe</v>
      </c>
      <c r="B30" t="str">
        <f>IF(D30="","",(LEFT(D30,SEARCH(" ",D30,1))))</f>
        <v xml:space="preserve">Ivan </v>
      </c>
      <c r="C30" s="12">
        <v>3</v>
      </c>
      <c r="D30" s="11" t="s">
        <v>71</v>
      </c>
      <c r="E30" s="12">
        <f>IF(COUNT(N30:CB30)=0,"", COUNT(N30:CB30))</f>
        <v>10</v>
      </c>
      <c r="F30" s="12">
        <f>_xlfn.IFS(E30="","",E30=1,1,E30=2,2,E30=3,3,E30=4,4,E30=5,5,E30&gt;5,5)</f>
        <v>5</v>
      </c>
      <c r="G30" s="71">
        <f>IFERROR(LARGE((N30:CB30),1),"")</f>
        <v>631.20000000000005</v>
      </c>
      <c r="H30" s="71">
        <f>IFERROR(LARGE((N30:CB30),2),"")</f>
        <v>629.20000000000005</v>
      </c>
      <c r="I30" s="71">
        <f>IFERROR(LARGE((N30:CB30),3),"")</f>
        <v>628.4</v>
      </c>
      <c r="J30" s="71">
        <f>IFERROR(LARGE((N30:CB30),4),"")</f>
        <v>628.29999999999995</v>
      </c>
      <c r="K30" s="71">
        <f>IFERROR(LARGE((N30:CB30),5),"")</f>
        <v>627.79999999999995</v>
      </c>
      <c r="L30" s="72">
        <f>IFERROR(AVERAGEIF(G30:K30,"&gt;0"),"")</f>
        <v>628.98000000000013</v>
      </c>
      <c r="N30" s="12" t="s">
        <v>12</v>
      </c>
      <c r="O30" s="12">
        <v>625.70000000000005</v>
      </c>
      <c r="P30" s="12" t="s">
        <v>12</v>
      </c>
      <c r="Q30" s="12" t="s">
        <v>12</v>
      </c>
      <c r="R30" s="12">
        <v>628.29999999999995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628.4</v>
      </c>
      <c r="Z30" s="12">
        <v>618.9</v>
      </c>
      <c r="AA30" s="12">
        <v>621.29999999999995</v>
      </c>
      <c r="AB30" s="12" t="s">
        <v>12</v>
      </c>
      <c r="AC30" s="12" t="s">
        <v>12</v>
      </c>
      <c r="AD30" s="12">
        <v>626.29999999999995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>
        <v>631.20000000000005</v>
      </c>
      <c r="AU30" s="12">
        <v>629.20000000000005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627.79999999999995</v>
      </c>
      <c r="BA30" s="12">
        <v>624.79999999999995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</row>
    <row r="31" spans="1:80" x14ac:dyDescent="0.35">
      <c r="A31" t="str">
        <f>IF(D31="","",(RIGHT(D31,LEN(D31)-SEARCH(" ",D31,1))))</f>
        <v>Sanchez</v>
      </c>
      <c r="B31" t="str">
        <f>IF(D31="","",(LEFT(D31,SEARCH(" ",D31,1))))</f>
        <v xml:space="preserve">Matt </v>
      </c>
      <c r="C31" s="12">
        <v>8</v>
      </c>
      <c r="D31" t="s">
        <v>76</v>
      </c>
      <c r="E31" s="12">
        <f>IF(COUNT(N31:CB31)=0,"", COUNT(N31:CB31))</f>
        <v>6</v>
      </c>
      <c r="F31" s="12">
        <f>_xlfn.IFS(E31="","",E31=1,1,E31=2,2,E31=3,3,E31=4,4,E31=5,5,E31&gt;5,5)</f>
        <v>5</v>
      </c>
      <c r="G31" s="71">
        <f>IFERROR(LARGE((N31:CB31),1),"")</f>
        <v>626.5</v>
      </c>
      <c r="H31" s="71">
        <f>IFERROR(LARGE((N31:CB31),2),"")</f>
        <v>621.79999999999995</v>
      </c>
      <c r="I31" s="71">
        <f>IFERROR(LARGE((N31:CB31),3),"")</f>
        <v>620.9</v>
      </c>
      <c r="J31" s="71">
        <f>IFERROR(LARGE((N31:CB31),4),"")</f>
        <v>619.79999999999995</v>
      </c>
      <c r="K31" s="71">
        <f>IFERROR(LARGE((N31:CB31),5),"")</f>
        <v>616</v>
      </c>
      <c r="L31" s="72">
        <f>IFERROR(AVERAGEIF(G31:K31,"&gt;0"),"")</f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626.5</v>
      </c>
      <c r="AS31" s="12">
        <v>614.70000000000005</v>
      </c>
      <c r="AT31" s="12">
        <v>621.79999999999995</v>
      </c>
      <c r="AU31" s="12">
        <v>620.9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>
        <v>616</v>
      </c>
      <c r="BM31" s="12">
        <v>619.79999999999995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</row>
    <row r="32" spans="1:80" x14ac:dyDescent="0.35">
      <c r="A32" t="str">
        <f>IF(D32="","",(RIGHT(D32,LEN(D32)-SEARCH(" ",D32,1))))</f>
        <v>Schanebrook</v>
      </c>
      <c r="B32" t="str">
        <f>IF(D32="","",(LEFT(D32,SEARCH(" ",D32,1))))</f>
        <v xml:space="preserve">Dan </v>
      </c>
      <c r="C32" s="12">
        <v>21</v>
      </c>
      <c r="D32" t="s">
        <v>88</v>
      </c>
      <c r="E32" s="12">
        <f>IF(COUNT(N32:CB32)=0,"", COUNT(N32:CB32))</f>
        <v>6</v>
      </c>
      <c r="F32" s="12">
        <f>_xlfn.IFS(E32="","",E32=1,1,E32=2,2,E32=3,3,E32=4,4,E32=5,5,E32&gt;5,5)</f>
        <v>5</v>
      </c>
      <c r="G32" s="71">
        <f>IFERROR(LARGE((N32:CB32),1),"")</f>
        <v>627.4</v>
      </c>
      <c r="H32" s="71">
        <f>IFERROR(LARGE((N32:CB32),2),"")</f>
        <v>622.4</v>
      </c>
      <c r="I32" s="71">
        <f>IFERROR(LARGE((N32:CB32),3),"")</f>
        <v>621.5</v>
      </c>
      <c r="J32" s="71">
        <f>IFERROR(LARGE((N32:CB32),4),"")</f>
        <v>620.79999999999995</v>
      </c>
      <c r="K32" s="71">
        <f>IFERROR(LARGE((N32:CB32),5),"")</f>
        <v>620</v>
      </c>
      <c r="L32" s="72">
        <f>IFERROR(AVERAGEIF(G32:K32,"&gt;0"),"")</f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627.4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</v>
      </c>
      <c r="AS32" s="12" t="s">
        <v>12</v>
      </c>
      <c r="AT32" s="12">
        <v>622.4</v>
      </c>
      <c r="AU32" s="12">
        <v>621.5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>
        <v>620.79999999999995</v>
      </c>
      <c r="BA32" s="12">
        <v>616.6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</row>
    <row r="33" spans="1:80" x14ac:dyDescent="0.35">
      <c r="A33" t="str">
        <f>IF(D33="","",(RIGHT(D33,LEN(D33)-SEARCH(" ",D33,1))))</f>
        <v>Sherry</v>
      </c>
      <c r="B33" t="str">
        <f>IF(D33="","",(LEFT(D33,SEARCH(" ",D33,1))))</f>
        <v xml:space="preserve">Tim </v>
      </c>
      <c r="C33" s="12">
        <v>2</v>
      </c>
      <c r="D33" s="11" t="s">
        <v>70</v>
      </c>
      <c r="E33" s="12">
        <f>IF(COUNT(N33:CB33)=0,"", COUNT(N33:CB33))</f>
        <v>14</v>
      </c>
      <c r="F33" s="12">
        <f>_xlfn.IFS(E33="","",E33=1,1,E33=2,2,E33=3,3,E33=4,4,E33=5,5,E33&gt;5,5)</f>
        <v>5</v>
      </c>
      <c r="G33" s="71">
        <f>IFERROR(LARGE((N33:CB33),1),"")</f>
        <v>630.5</v>
      </c>
      <c r="H33" s="71">
        <f>IFERROR(LARGE((N33:CB33),2),"")</f>
        <v>629</v>
      </c>
      <c r="I33" s="71">
        <f>IFERROR(LARGE((N33:CB33),3),"")</f>
        <v>628.1</v>
      </c>
      <c r="J33" s="71">
        <f>IFERROR(LARGE((N33:CB33),4),"")</f>
        <v>627.20000000000005</v>
      </c>
      <c r="K33" s="71">
        <f>IFERROR(LARGE((N33:CB33),5),"")</f>
        <v>627.1</v>
      </c>
      <c r="L33" s="72">
        <f>IFERROR(AVERAGEIF(G33:K33,"&gt;0"),"")</f>
        <v>628.38</v>
      </c>
      <c r="N33" s="12" t="s">
        <v>12</v>
      </c>
      <c r="O33" s="12">
        <v>630.5</v>
      </c>
      <c r="P33" s="12" t="s">
        <v>12</v>
      </c>
      <c r="Q33" s="12" t="s">
        <v>12</v>
      </c>
      <c r="R33" s="12">
        <v>628.1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622.6</v>
      </c>
      <c r="AP33" s="12">
        <v>624.4</v>
      </c>
      <c r="AQ33" s="12" t="s">
        <v>12</v>
      </c>
      <c r="AR33" s="12">
        <v>629</v>
      </c>
      <c r="AS33" s="12">
        <v>622.1</v>
      </c>
      <c r="AT33" s="12">
        <v>622.29999999999995</v>
      </c>
      <c r="AU33" s="12">
        <v>626.5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627.1</v>
      </c>
      <c r="BC33" s="12">
        <v>624.29999999999995</v>
      </c>
      <c r="BD33" s="12">
        <v>621.70000000000005</v>
      </c>
      <c r="BE33" s="12">
        <v>624.5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623.5</v>
      </c>
      <c r="BM33" s="12">
        <v>627.20000000000005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</row>
    <row r="34" spans="1:80" x14ac:dyDescent="0.35">
      <c r="A34" t="str">
        <f>IF(D34="","",(RIGHT(D34,LEN(D34)-SEARCH(" ",D34,1))))</f>
        <v>Sunderman</v>
      </c>
      <c r="B34" t="str">
        <f>IF(D34="","",(LEFT(D34,SEARCH(" ",D34,1))))</f>
        <v xml:space="preserve">Patrick </v>
      </c>
      <c r="C34" s="12">
        <v>6</v>
      </c>
      <c r="D34" t="s">
        <v>74</v>
      </c>
      <c r="E34" s="12">
        <f>IF(COUNT(N34:CB34)=0,"", COUNT(N34:CB34))</f>
        <v>6</v>
      </c>
      <c r="F34" s="12">
        <f>_xlfn.IFS(E34="","",E34=1,1,E34=2,2,E34=3,3,E34=4,4,E34=5,5,E34&gt;5,5)</f>
        <v>5</v>
      </c>
      <c r="G34" s="71">
        <f>IFERROR(LARGE((N34:CB34),1),"")</f>
        <v>627.70000000000005</v>
      </c>
      <c r="H34" s="71">
        <f>IFERROR(LARGE((N34:CB34),2),"")</f>
        <v>625.79999999999995</v>
      </c>
      <c r="I34" s="71">
        <f>IFERROR(LARGE((N34:CB34),3),"")</f>
        <v>625.20000000000005</v>
      </c>
      <c r="J34" s="71">
        <f>IFERROR(LARGE((N34:CB34),4),"")</f>
        <v>624.20000000000005</v>
      </c>
      <c r="K34" s="71">
        <f>IFERROR(LARGE((N34:CB34),5),"")</f>
        <v>623.5</v>
      </c>
      <c r="L34" s="72">
        <f>IFERROR(AVERAGEIF(G34:K34,"&gt;0"),"")</f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625.79999999999995</v>
      </c>
      <c r="X34" s="12">
        <v>624.20000000000005</v>
      </c>
      <c r="Y34" s="12" t="s">
        <v>12</v>
      </c>
      <c r="Z34" s="12">
        <v>622.29999999999995</v>
      </c>
      <c r="AA34" s="12">
        <v>623.5</v>
      </c>
      <c r="AB34" s="12">
        <v>627.70000000000005</v>
      </c>
      <c r="AC34" s="12">
        <v>625.20000000000005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</row>
    <row r="35" spans="1:80" x14ac:dyDescent="0.35">
      <c r="A35" t="str">
        <f>IF(D35="","",(RIGHT(D35,LEN(D35)-SEARCH(" ",D35,1))))</f>
        <v>Wee</v>
      </c>
      <c r="B35" t="str">
        <f>IF(D35="","",(LEFT(D35,SEARCH(" ",D35,1))))</f>
        <v xml:space="preserve">Tyler </v>
      </c>
      <c r="C35" s="12">
        <v>15</v>
      </c>
      <c r="D35" t="s">
        <v>82</v>
      </c>
      <c r="E35" s="12">
        <f>IF(COUNT(N35:CB35)=0,"", COUNT(N35:CB35))</f>
        <v>18</v>
      </c>
      <c r="F35" s="12">
        <f>_xlfn.IFS(E35="","",E35=1,1,E35=2,2,E35=3,3,E35=4,4,E35=5,5,E35&gt;5,5)</f>
        <v>5</v>
      </c>
      <c r="G35" s="71">
        <f>IFERROR(LARGE((N35:CB35),1),"")</f>
        <v>627.79999999999995</v>
      </c>
      <c r="H35" s="71">
        <f>IFERROR(LARGE((N35:CB35),2),"")</f>
        <v>626</v>
      </c>
      <c r="I35" s="71">
        <f>IFERROR(LARGE((N35:CB35),3),"")</f>
        <v>625.1</v>
      </c>
      <c r="J35" s="71">
        <f>IFERROR(LARGE((N35:CB35),4),"")</f>
        <v>625</v>
      </c>
      <c r="K35" s="71">
        <f>IFERROR(LARGE((N35:CB35),5),"")</f>
        <v>624.9</v>
      </c>
      <c r="L35" s="72">
        <f>IFERROR(AVERAGEIF(G35:K35,"&gt;0"),"")</f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>
        <v>625</v>
      </c>
      <c r="AC35" s="12">
        <v>624</v>
      </c>
      <c r="AD35" s="12" t="s">
        <v>12</v>
      </c>
      <c r="AE35" s="12">
        <v>624.79999999999995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>
        <v>621.9</v>
      </c>
      <c r="AK35" s="12" t="s">
        <v>12</v>
      </c>
      <c r="AL35" s="12">
        <v>621.9</v>
      </c>
      <c r="AM35" s="12" t="s">
        <v>12</v>
      </c>
      <c r="AN35" s="12" t="s">
        <v>12</v>
      </c>
      <c r="AO35" s="12">
        <v>621.1</v>
      </c>
      <c r="AP35" s="12">
        <v>618.70000000000005</v>
      </c>
      <c r="AQ35" s="12" t="s">
        <v>12</v>
      </c>
      <c r="AR35" s="12" t="s">
        <v>12</v>
      </c>
      <c r="AS35" s="12" t="s">
        <v>12</v>
      </c>
      <c r="AT35" s="12">
        <v>624.1</v>
      </c>
      <c r="AU35" s="12">
        <v>623.20000000000005</v>
      </c>
      <c r="AV35" s="12" t="s">
        <v>12</v>
      </c>
      <c r="AW35" s="12" t="s">
        <v>12</v>
      </c>
      <c r="AX35" s="12">
        <v>622.20000000000005</v>
      </c>
      <c r="AY35" s="12">
        <v>619.5</v>
      </c>
      <c r="AZ35" s="12" t="s">
        <v>12</v>
      </c>
      <c r="BA35" s="12" t="s">
        <v>12</v>
      </c>
      <c r="BB35" s="12">
        <v>626</v>
      </c>
      <c r="BC35" s="12">
        <v>620.70000000000005</v>
      </c>
      <c r="BD35" s="12" t="s">
        <v>12</v>
      </c>
      <c r="BE35" s="12" t="s">
        <v>12</v>
      </c>
      <c r="BF35" s="12">
        <v>627.79999999999995</v>
      </c>
      <c r="BG35" s="12">
        <v>624.9</v>
      </c>
      <c r="BH35" s="12">
        <v>616.9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>
        <v>624.79999999999995</v>
      </c>
      <c r="BW35" s="12">
        <v>625.1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</row>
    <row r="36" spans="1:80" x14ac:dyDescent="0.35">
      <c r="A36" t="str">
        <f>IF(D36="","",(RIGHT(D36,LEN(D36)-SEARCH(" ",D36,1))))</f>
        <v>Wisman</v>
      </c>
      <c r="B36" t="str">
        <f>IF(D36="","",(LEFT(D36,SEARCH(" ",D36,1))))</f>
        <v xml:space="preserve">Jacob </v>
      </c>
      <c r="C36" s="12">
        <v>18</v>
      </c>
      <c r="D36" t="s">
        <v>85</v>
      </c>
      <c r="E36" s="12">
        <f>IF(COUNT(N36:CB36)=0,"", COUNT(N36:CB36))</f>
        <v>17</v>
      </c>
      <c r="F36" s="12">
        <f>_xlfn.IFS(E36="","",E36=1,1,E36=2,2,E36=3,3,E36=4,4,E36=5,5,E36&gt;5,5)</f>
        <v>5</v>
      </c>
      <c r="G36" s="71">
        <f>IFERROR(LARGE((N36:CB36),1),"")</f>
        <v>626.79999999999995</v>
      </c>
      <c r="H36" s="71">
        <f>IFERROR(LARGE((N36:CB36),2),"")</f>
        <v>626.5</v>
      </c>
      <c r="I36" s="71">
        <f>IFERROR(LARGE((N36:CB36),3),"")</f>
        <v>626.29999999999995</v>
      </c>
      <c r="J36" s="71">
        <f>IFERROR(LARGE((N36:CB36),4),"")</f>
        <v>625.9</v>
      </c>
      <c r="K36" s="71">
        <f>IFERROR(LARGE((N36:CB36),5),"")</f>
        <v>625.6</v>
      </c>
      <c r="L36" s="72">
        <f>IFERROR(AVERAGEIF(G36:K36,"&gt;0"),"")</f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626.29999999999995</v>
      </c>
      <c r="X36" s="12">
        <v>616.6</v>
      </c>
      <c r="Y36" s="12" t="s">
        <v>12</v>
      </c>
      <c r="Z36" s="12">
        <v>622.79999999999995</v>
      </c>
      <c r="AA36" s="12">
        <v>622.79999999999995</v>
      </c>
      <c r="AB36" s="12">
        <v>621.1</v>
      </c>
      <c r="AC36" s="12">
        <v>619.6</v>
      </c>
      <c r="AD36" s="12" t="s">
        <v>12</v>
      </c>
      <c r="AE36" s="12">
        <v>625.6</v>
      </c>
      <c r="AF36" s="12" t="s">
        <v>12</v>
      </c>
      <c r="AG36" s="12" t="s">
        <v>12</v>
      </c>
      <c r="AH36" s="12" t="s">
        <v>12</v>
      </c>
      <c r="AI36" s="12">
        <v>622.29999999999995</v>
      </c>
      <c r="AJ36" s="12" t="s">
        <v>12</v>
      </c>
      <c r="AK36" s="12" t="s">
        <v>12</v>
      </c>
      <c r="AL36" s="12">
        <v>625.9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624</v>
      </c>
      <c r="AS36" s="12">
        <v>626.79999999999995</v>
      </c>
      <c r="AT36" s="12">
        <v>624.79999999999995</v>
      </c>
      <c r="AU36" s="12">
        <v>624.6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>
        <v>626.5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622.4</v>
      </c>
      <c r="BT36" s="12" t="s">
        <v>12</v>
      </c>
      <c r="BU36" s="12" t="s">
        <v>12</v>
      </c>
      <c r="BV36" s="12">
        <v>623.5</v>
      </c>
      <c r="BW36" s="12">
        <v>623.29999999999995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</row>
    <row r="37" spans="1:80" x14ac:dyDescent="0.35">
      <c r="C37" s="12">
        <v>25</v>
      </c>
      <c r="E37" s="12" t="str">
        <f t="shared" ref="E14:E53" si="0">IF(COUNT(N37:CB37)=0,"", COUNT(N37:CB37))</f>
        <v/>
      </c>
      <c r="F37" s="12" t="str">
        <f t="shared" ref="F36:F41" si="1">_xlfn.IFS(E37="","",E37=1,1,E37=2,2,E37=3,3,E37=4,4,E37=5,5,E37&gt;5,5)</f>
        <v/>
      </c>
      <c r="G37" s="71" t="str">
        <f t="shared" ref="G14:G53" si="2">IFERROR(LARGE((N37:CB37),1),"")</f>
        <v/>
      </c>
      <c r="H37" s="71" t="str">
        <f t="shared" ref="H14:H53" si="3">IFERROR(LARGE((N37:CB37),2),"")</f>
        <v/>
      </c>
      <c r="I37" s="71" t="str">
        <f t="shared" ref="I14:I53" si="4">IFERROR(LARGE((N37:CB37),3),"")</f>
        <v/>
      </c>
      <c r="J37" s="71" t="str">
        <f t="shared" ref="J14:J53" si="5">IFERROR(LARGE((N37:CB37),4),"")</f>
        <v/>
      </c>
      <c r="K37" s="71" t="str">
        <f t="shared" ref="K14:K53" si="6">IFERROR(LARGE((N37:CB37),5),"")</f>
        <v/>
      </c>
      <c r="L37" s="72" t="str">
        <f t="shared" ref="L36:L41" si="7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</row>
    <row r="38" spans="1:80" x14ac:dyDescent="0.35">
      <c r="C38" s="12">
        <v>26</v>
      </c>
      <c r="E38" s="12" t="str">
        <f t="shared" si="0"/>
        <v/>
      </c>
      <c r="F38" s="12" t="str">
        <f t="shared" si="1"/>
        <v/>
      </c>
      <c r="G38" s="71" t="str">
        <f t="shared" si="2"/>
        <v/>
      </c>
      <c r="H38" s="71" t="str">
        <f t="shared" si="3"/>
        <v/>
      </c>
      <c r="I38" s="71" t="str">
        <f t="shared" si="4"/>
        <v/>
      </c>
      <c r="J38" s="71" t="str">
        <f t="shared" si="5"/>
        <v/>
      </c>
      <c r="K38" s="71" t="str">
        <f t="shared" si="6"/>
        <v/>
      </c>
      <c r="L38" s="72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</row>
    <row r="39" spans="1:80" x14ac:dyDescent="0.35">
      <c r="C39" s="12">
        <v>27</v>
      </c>
      <c r="E39" s="12" t="str">
        <f t="shared" si="0"/>
        <v/>
      </c>
      <c r="F39" s="12" t="str">
        <f t="shared" si="1"/>
        <v/>
      </c>
      <c r="G39" s="71" t="str">
        <f t="shared" si="2"/>
        <v/>
      </c>
      <c r="H39" s="71" t="str">
        <f t="shared" si="3"/>
        <v/>
      </c>
      <c r="I39" s="71" t="str">
        <f t="shared" si="4"/>
        <v/>
      </c>
      <c r="J39" s="71" t="str">
        <f t="shared" si="5"/>
        <v/>
      </c>
      <c r="K39" s="71" t="str">
        <f t="shared" si="6"/>
        <v/>
      </c>
      <c r="L39" s="72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</row>
    <row r="40" spans="1:80" x14ac:dyDescent="0.35">
      <c r="C40" s="12">
        <v>28</v>
      </c>
      <c r="E40" s="12" t="str">
        <f t="shared" si="0"/>
        <v/>
      </c>
      <c r="F40" s="12" t="str">
        <f t="shared" si="1"/>
        <v/>
      </c>
      <c r="G40" s="71" t="str">
        <f t="shared" si="2"/>
        <v/>
      </c>
      <c r="H40" s="71" t="str">
        <f t="shared" si="3"/>
        <v/>
      </c>
      <c r="I40" s="71" t="str">
        <f t="shared" si="4"/>
        <v/>
      </c>
      <c r="J40" s="71" t="str">
        <f t="shared" si="5"/>
        <v/>
      </c>
      <c r="K40" s="71" t="str">
        <f t="shared" si="6"/>
        <v/>
      </c>
      <c r="L40" s="72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</row>
    <row r="41" spans="1:80" x14ac:dyDescent="0.35">
      <c r="C41" s="12">
        <v>29</v>
      </c>
      <c r="E41" s="12" t="str">
        <f t="shared" si="0"/>
        <v/>
      </c>
      <c r="F41" s="12" t="str">
        <f t="shared" si="1"/>
        <v/>
      </c>
      <c r="G41" s="71" t="str">
        <f t="shared" si="2"/>
        <v/>
      </c>
      <c r="H41" s="71" t="str">
        <f t="shared" si="3"/>
        <v/>
      </c>
      <c r="I41" s="71" t="str">
        <f t="shared" si="4"/>
        <v/>
      </c>
      <c r="J41" s="71" t="str">
        <f t="shared" si="5"/>
        <v/>
      </c>
      <c r="K41" s="71" t="str">
        <f t="shared" si="6"/>
        <v/>
      </c>
      <c r="L41" s="72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</row>
    <row r="42" spans="1:80" x14ac:dyDescent="0.35">
      <c r="A42" t="str">
        <f t="shared" ref="A42:A52" si="8">IF(D42="","",(RIGHT(D42,LEN(D42)-SEARCH(" ",D42,1))))</f>
        <v/>
      </c>
      <c r="B42" t="str">
        <f t="shared" ref="B42:B52" si="9">IF(D42="","",(LEFT(D42,SEARCH(" ",D42,1))))</f>
        <v/>
      </c>
      <c r="C42" s="12">
        <v>30</v>
      </c>
      <c r="E42" s="12" t="str">
        <f t="shared" si="0"/>
        <v/>
      </c>
      <c r="F42" s="12" t="str">
        <f t="shared" ref="F42:F52" si="10">_xlfn.IFS(E42="","",E42=1,1,E42=2,2,E42=3,3,E42=4,4,E42=5,5,E42&gt;5,5)</f>
        <v/>
      </c>
      <c r="G42" s="71" t="str">
        <f t="shared" si="2"/>
        <v/>
      </c>
      <c r="H42" s="71" t="str">
        <f t="shared" si="3"/>
        <v/>
      </c>
      <c r="I42" s="71" t="str">
        <f t="shared" si="4"/>
        <v/>
      </c>
      <c r="J42" s="71" t="str">
        <f t="shared" si="5"/>
        <v/>
      </c>
      <c r="K42" s="71" t="str">
        <f t="shared" si="6"/>
        <v/>
      </c>
      <c r="L42" s="72" t="str">
        <f t="shared" ref="L42:L52" si="11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</row>
    <row r="43" spans="1:80" x14ac:dyDescent="0.35">
      <c r="A43" t="str">
        <f t="shared" si="8"/>
        <v/>
      </c>
      <c r="B43" t="str">
        <f t="shared" si="9"/>
        <v/>
      </c>
      <c r="C43" s="12">
        <v>31</v>
      </c>
      <c r="E43" s="12" t="str">
        <f t="shared" si="0"/>
        <v/>
      </c>
      <c r="F43" s="12" t="str">
        <f t="shared" si="10"/>
        <v/>
      </c>
      <c r="G43" s="71" t="str">
        <f t="shared" si="2"/>
        <v/>
      </c>
      <c r="H43" s="71" t="str">
        <f t="shared" si="3"/>
        <v/>
      </c>
      <c r="I43" s="71" t="str">
        <f t="shared" si="4"/>
        <v/>
      </c>
      <c r="J43" s="71" t="str">
        <f t="shared" si="5"/>
        <v/>
      </c>
      <c r="K43" s="71" t="str">
        <f t="shared" si="6"/>
        <v/>
      </c>
      <c r="L43" s="72" t="str">
        <f t="shared" si="1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</row>
    <row r="44" spans="1:80" x14ac:dyDescent="0.35">
      <c r="A44" t="str">
        <f t="shared" si="8"/>
        <v/>
      </c>
      <c r="B44" t="str">
        <f t="shared" si="9"/>
        <v/>
      </c>
      <c r="C44" s="12">
        <v>32</v>
      </c>
      <c r="E44" s="12" t="str">
        <f t="shared" si="0"/>
        <v/>
      </c>
      <c r="F44" s="12" t="str">
        <f t="shared" si="10"/>
        <v/>
      </c>
      <c r="G44" s="71" t="str">
        <f t="shared" si="2"/>
        <v/>
      </c>
      <c r="H44" s="71" t="str">
        <f t="shared" si="3"/>
        <v/>
      </c>
      <c r="I44" s="71" t="str">
        <f t="shared" si="4"/>
        <v/>
      </c>
      <c r="J44" s="71" t="str">
        <f t="shared" si="5"/>
        <v/>
      </c>
      <c r="K44" s="71" t="str">
        <f t="shared" si="6"/>
        <v/>
      </c>
      <c r="L44" s="72" t="str">
        <f t="shared" si="1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</row>
    <row r="45" spans="1:80" x14ac:dyDescent="0.35">
      <c r="A45" t="str">
        <f t="shared" si="8"/>
        <v/>
      </c>
      <c r="B45" t="str">
        <f t="shared" si="9"/>
        <v/>
      </c>
      <c r="C45" s="12">
        <v>33</v>
      </c>
      <c r="E45" s="12" t="str">
        <f t="shared" si="0"/>
        <v/>
      </c>
      <c r="F45" s="12" t="str">
        <f t="shared" si="10"/>
        <v/>
      </c>
      <c r="G45" s="71" t="str">
        <f t="shared" si="2"/>
        <v/>
      </c>
      <c r="H45" s="71" t="str">
        <f t="shared" si="3"/>
        <v/>
      </c>
      <c r="I45" s="71" t="str">
        <f t="shared" si="4"/>
        <v/>
      </c>
      <c r="J45" s="71" t="str">
        <f t="shared" si="5"/>
        <v/>
      </c>
      <c r="K45" s="71" t="str">
        <f t="shared" si="6"/>
        <v/>
      </c>
      <c r="L45" s="72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</row>
    <row r="46" spans="1:80" x14ac:dyDescent="0.35">
      <c r="A46" t="str">
        <f t="shared" si="8"/>
        <v/>
      </c>
      <c r="B46" t="str">
        <f t="shared" si="9"/>
        <v/>
      </c>
      <c r="C46" s="12">
        <v>34</v>
      </c>
      <c r="E46" s="12" t="str">
        <f t="shared" si="0"/>
        <v/>
      </c>
      <c r="F46" s="12" t="str">
        <f t="shared" si="10"/>
        <v/>
      </c>
      <c r="G46" s="71" t="str">
        <f t="shared" si="2"/>
        <v/>
      </c>
      <c r="H46" s="71" t="str">
        <f t="shared" si="3"/>
        <v/>
      </c>
      <c r="I46" s="71" t="str">
        <f t="shared" si="4"/>
        <v/>
      </c>
      <c r="J46" s="71" t="str">
        <f t="shared" si="5"/>
        <v/>
      </c>
      <c r="K46" s="71" t="str">
        <f t="shared" si="6"/>
        <v/>
      </c>
      <c r="L46" s="72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</row>
    <row r="47" spans="1:80" x14ac:dyDescent="0.35">
      <c r="A47" t="str">
        <f t="shared" si="8"/>
        <v/>
      </c>
      <c r="B47" t="str">
        <f t="shared" si="9"/>
        <v/>
      </c>
      <c r="C47" s="12">
        <v>35</v>
      </c>
      <c r="E47" s="12" t="str">
        <f t="shared" si="0"/>
        <v/>
      </c>
      <c r="F47" s="12" t="str">
        <f t="shared" si="10"/>
        <v/>
      </c>
      <c r="G47" s="71" t="str">
        <f t="shared" si="2"/>
        <v/>
      </c>
      <c r="H47" s="71" t="str">
        <f t="shared" si="3"/>
        <v/>
      </c>
      <c r="I47" s="71" t="str">
        <f t="shared" si="4"/>
        <v/>
      </c>
      <c r="J47" s="71" t="str">
        <f t="shared" si="5"/>
        <v/>
      </c>
      <c r="K47" s="71" t="str">
        <f t="shared" si="6"/>
        <v/>
      </c>
      <c r="L47" s="72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</row>
    <row r="48" spans="1:80" x14ac:dyDescent="0.35">
      <c r="A48" t="str">
        <f t="shared" si="8"/>
        <v/>
      </c>
      <c r="B48" t="str">
        <f t="shared" si="9"/>
        <v/>
      </c>
      <c r="C48" s="12">
        <v>36</v>
      </c>
      <c r="E48" s="12" t="str">
        <f t="shared" si="0"/>
        <v/>
      </c>
      <c r="F48" s="12" t="str">
        <f t="shared" si="10"/>
        <v/>
      </c>
      <c r="G48" s="71" t="str">
        <f t="shared" si="2"/>
        <v/>
      </c>
      <c r="H48" s="71" t="str">
        <f t="shared" si="3"/>
        <v/>
      </c>
      <c r="I48" s="71" t="str">
        <f t="shared" si="4"/>
        <v/>
      </c>
      <c r="J48" s="71" t="str">
        <f t="shared" si="5"/>
        <v/>
      </c>
      <c r="K48" s="71" t="str">
        <f t="shared" si="6"/>
        <v/>
      </c>
      <c r="L48" s="72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</row>
    <row r="49" spans="1:80" x14ac:dyDescent="0.35">
      <c r="A49" t="str">
        <f t="shared" si="8"/>
        <v/>
      </c>
      <c r="B49" t="str">
        <f t="shared" si="9"/>
        <v/>
      </c>
      <c r="C49" s="12">
        <v>37</v>
      </c>
      <c r="E49" s="12" t="str">
        <f t="shared" si="0"/>
        <v/>
      </c>
      <c r="F49" s="12" t="str">
        <f t="shared" si="10"/>
        <v/>
      </c>
      <c r="G49" s="71" t="str">
        <f t="shared" si="2"/>
        <v/>
      </c>
      <c r="H49" s="71" t="str">
        <f t="shared" si="3"/>
        <v/>
      </c>
      <c r="I49" s="71" t="str">
        <f t="shared" si="4"/>
        <v/>
      </c>
      <c r="J49" s="71" t="str">
        <f t="shared" si="5"/>
        <v/>
      </c>
      <c r="K49" s="71" t="str">
        <f t="shared" si="6"/>
        <v/>
      </c>
      <c r="L49" s="72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</row>
    <row r="50" spans="1:80" x14ac:dyDescent="0.35">
      <c r="A50" t="str">
        <f t="shared" si="8"/>
        <v/>
      </c>
      <c r="B50" t="str">
        <f t="shared" si="9"/>
        <v/>
      </c>
      <c r="C50" s="12">
        <v>38</v>
      </c>
      <c r="E50" s="12" t="str">
        <f t="shared" si="0"/>
        <v/>
      </c>
      <c r="F50" s="12" t="str">
        <f t="shared" si="10"/>
        <v/>
      </c>
      <c r="G50" s="71" t="str">
        <f t="shared" si="2"/>
        <v/>
      </c>
      <c r="H50" s="71" t="str">
        <f t="shared" si="3"/>
        <v/>
      </c>
      <c r="I50" s="71" t="str">
        <f t="shared" si="4"/>
        <v/>
      </c>
      <c r="J50" s="71" t="str">
        <f t="shared" si="5"/>
        <v/>
      </c>
      <c r="K50" s="71" t="str">
        <f t="shared" si="6"/>
        <v/>
      </c>
      <c r="L50" s="72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</row>
    <row r="51" spans="1:80" x14ac:dyDescent="0.35">
      <c r="A51" t="str">
        <f t="shared" si="8"/>
        <v/>
      </c>
      <c r="B51" t="str">
        <f t="shared" si="9"/>
        <v/>
      </c>
      <c r="C51" s="12">
        <v>39</v>
      </c>
      <c r="E51" s="12" t="str">
        <f t="shared" si="0"/>
        <v/>
      </c>
      <c r="F51" s="12" t="str">
        <f t="shared" si="10"/>
        <v/>
      </c>
      <c r="G51" s="71" t="str">
        <f t="shared" si="2"/>
        <v/>
      </c>
      <c r="H51" s="71" t="str">
        <f t="shared" si="3"/>
        <v/>
      </c>
      <c r="I51" s="71" t="str">
        <f t="shared" si="4"/>
        <v/>
      </c>
      <c r="J51" s="71" t="str">
        <f t="shared" si="5"/>
        <v/>
      </c>
      <c r="K51" s="71" t="str">
        <f t="shared" si="6"/>
        <v/>
      </c>
      <c r="L51" s="72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</row>
    <row r="52" spans="1:80" x14ac:dyDescent="0.35">
      <c r="A52" t="str">
        <f t="shared" si="8"/>
        <v/>
      </c>
      <c r="B52" t="str">
        <f t="shared" si="9"/>
        <v/>
      </c>
      <c r="C52" s="12">
        <v>40</v>
      </c>
      <c r="E52" s="12" t="str">
        <f t="shared" si="0"/>
        <v/>
      </c>
      <c r="F52" s="12" t="str">
        <f t="shared" si="10"/>
        <v/>
      </c>
      <c r="G52" s="71" t="str">
        <f t="shared" si="2"/>
        <v/>
      </c>
      <c r="H52" s="71" t="str">
        <f t="shared" si="3"/>
        <v/>
      </c>
      <c r="I52" s="71" t="str">
        <f t="shared" si="4"/>
        <v/>
      </c>
      <c r="J52" s="71" t="str">
        <f t="shared" si="5"/>
        <v/>
      </c>
      <c r="K52" s="71" t="str">
        <f t="shared" si="6"/>
        <v/>
      </c>
      <c r="L52" s="7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</row>
    <row r="53" spans="1:80" x14ac:dyDescent="0.35">
      <c r="E53" s="12" t="str">
        <f t="shared" si="0"/>
        <v/>
      </c>
      <c r="F53" s="12" t="str">
        <f t="shared" ref="F53" si="12">_xlfn.IFS(E53="","",E53=1,1,E53=2,2,E53=3,3,E53=4,4,E53=5,5,E53&gt;5,5)</f>
        <v/>
      </c>
      <c r="G53" s="71" t="str">
        <f t="shared" si="2"/>
        <v/>
      </c>
      <c r="H53" s="71" t="str">
        <f t="shared" si="3"/>
        <v/>
      </c>
      <c r="I53" s="71" t="str">
        <f t="shared" si="4"/>
        <v/>
      </c>
      <c r="J53" s="71" t="str">
        <f t="shared" si="5"/>
        <v/>
      </c>
      <c r="K53" s="71" t="str">
        <f t="shared" si="6"/>
        <v/>
      </c>
      <c r="L53" s="72" t="str">
        <f t="shared" ref="L53" si="13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</row>
  </sheetData>
  <sortState xmlns:xlrd2="http://schemas.microsoft.com/office/spreadsheetml/2017/richdata2" ref="A14:CB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CB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D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2" ht="18.5" x14ac:dyDescent="0.45">
      <c r="B1" s="1" t="s">
        <v>0</v>
      </c>
    </row>
    <row r="2" spans="1:82" ht="18.5" x14ac:dyDescent="0.45">
      <c r="B2" s="1" t="s">
        <v>28</v>
      </c>
    </row>
    <row r="3" spans="1:82" x14ac:dyDescent="0.35">
      <c r="B3" s="2" t="str">
        <f>Summary!B2</f>
        <v>April 15, 2025</v>
      </c>
    </row>
    <row r="5" spans="1:82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82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82" x14ac:dyDescent="0.35">
      <c r="B7" s="94" t="s">
        <v>4</v>
      </c>
      <c r="C7" s="94"/>
      <c r="D7" s="94"/>
      <c r="E7" s="95"/>
      <c r="F7" s="6">
        <v>625</v>
      </c>
      <c r="I7" s="5"/>
    </row>
    <row r="10" spans="1:82" ht="18.5" x14ac:dyDescent="0.45">
      <c r="C10" s="7" t="s">
        <v>5</v>
      </c>
    </row>
    <row r="11" spans="1:8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 t="s">
        <v>15</v>
      </c>
      <c r="CB11" s="64" t="s">
        <v>15</v>
      </c>
      <c r="CC11" s="64" t="s">
        <v>15</v>
      </c>
      <c r="CD11" s="64" t="s">
        <v>15</v>
      </c>
    </row>
    <row r="12" spans="1:8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41</v>
      </c>
      <c r="T12" s="64" t="s">
        <v>41</v>
      </c>
      <c r="U12" s="64" t="s">
        <v>41</v>
      </c>
      <c r="V12" s="64" t="s">
        <v>42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43</v>
      </c>
      <c r="AB12" s="64" t="s">
        <v>43</v>
      </c>
      <c r="AC12" s="64" t="s">
        <v>43</v>
      </c>
      <c r="AD12" s="64" t="s">
        <v>44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47</v>
      </c>
      <c r="AR12" s="64" t="s">
        <v>47</v>
      </c>
      <c r="AS12" s="64" t="s">
        <v>36</v>
      </c>
      <c r="AT12" s="64" t="s">
        <v>36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38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39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180</v>
      </c>
      <c r="BZ12" s="64" t="s">
        <v>180</v>
      </c>
      <c r="CA12" s="64" t="s">
        <v>16</v>
      </c>
      <c r="CB12" s="64" t="s">
        <v>16</v>
      </c>
      <c r="CC12" s="64" t="s">
        <v>16</v>
      </c>
      <c r="CD12" s="64" t="s">
        <v>16</v>
      </c>
    </row>
    <row r="13" spans="1:8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89</v>
      </c>
      <c r="Q13" s="64" t="s">
        <v>90</v>
      </c>
      <c r="R13" s="64" t="s">
        <v>55</v>
      </c>
      <c r="S13" s="64" t="s">
        <v>56</v>
      </c>
      <c r="T13" s="64" t="s">
        <v>57</v>
      </c>
      <c r="U13" s="64" t="s">
        <v>50</v>
      </c>
      <c r="V13" s="64" t="s">
        <v>58</v>
      </c>
      <c r="W13" s="64" t="s">
        <v>58</v>
      </c>
      <c r="X13" s="64" t="s">
        <v>59</v>
      </c>
      <c r="Y13" s="64" t="s">
        <v>60</v>
      </c>
      <c r="Z13" s="64" t="s">
        <v>60</v>
      </c>
      <c r="AA13" s="64" t="s">
        <v>61</v>
      </c>
      <c r="AB13" s="64" t="s">
        <v>61</v>
      </c>
      <c r="AC13" s="64" t="s">
        <v>62</v>
      </c>
      <c r="AD13" s="64" t="s">
        <v>63</v>
      </c>
      <c r="AE13" s="64" t="s">
        <v>50</v>
      </c>
      <c r="AF13" s="64" t="s">
        <v>144</v>
      </c>
      <c r="AG13" s="64" t="s">
        <v>145</v>
      </c>
      <c r="AH13" s="64" t="s">
        <v>64</v>
      </c>
      <c r="AI13" s="64" t="s">
        <v>50</v>
      </c>
      <c r="AJ13" s="64" t="s">
        <v>66</v>
      </c>
      <c r="AK13" s="64" t="s">
        <v>67</v>
      </c>
      <c r="AL13" s="64" t="s">
        <v>64</v>
      </c>
      <c r="AM13" s="64" t="s">
        <v>65</v>
      </c>
      <c r="AN13" s="64" t="s">
        <v>68</v>
      </c>
      <c r="AO13" s="64" t="s">
        <v>68</v>
      </c>
      <c r="AP13" s="64" t="s">
        <v>65</v>
      </c>
      <c r="AQ13" s="64" t="s">
        <v>149</v>
      </c>
      <c r="AR13" s="64" t="s">
        <v>150</v>
      </c>
      <c r="AS13" s="64" t="s">
        <v>69</v>
      </c>
      <c r="AT13" s="64" t="s">
        <v>69</v>
      </c>
      <c r="AU13" s="64" t="s">
        <v>154</v>
      </c>
      <c r="AV13" s="64" t="s">
        <v>154</v>
      </c>
      <c r="AW13" s="64" t="s">
        <v>155</v>
      </c>
      <c r="AX13" s="64" t="s">
        <v>155</v>
      </c>
      <c r="AY13" s="64" t="s">
        <v>58</v>
      </c>
      <c r="AZ13" s="64" t="s">
        <v>58</v>
      </c>
      <c r="BA13" s="64" t="s">
        <v>48</v>
      </c>
      <c r="BB13" s="64" t="s">
        <v>48</v>
      </c>
      <c r="BC13" s="64" t="s">
        <v>49</v>
      </c>
      <c r="BD13" s="64" t="s">
        <v>49</v>
      </c>
      <c r="BE13" s="64" t="s">
        <v>156</v>
      </c>
      <c r="BF13" s="64" t="s">
        <v>156</v>
      </c>
      <c r="BG13" s="64" t="s">
        <v>159</v>
      </c>
      <c r="BH13" s="64" t="s">
        <v>160</v>
      </c>
      <c r="BI13" s="64" t="s">
        <v>163</v>
      </c>
      <c r="BJ13" s="64" t="s">
        <v>165</v>
      </c>
      <c r="BK13" s="64" t="s">
        <v>64</v>
      </c>
      <c r="BL13" s="64" t="s">
        <v>65</v>
      </c>
      <c r="BM13" s="64" t="s">
        <v>177</v>
      </c>
      <c r="BN13" s="64" t="s">
        <v>177</v>
      </c>
      <c r="BO13" s="64" t="s">
        <v>178</v>
      </c>
      <c r="BP13" s="64" t="s">
        <v>178</v>
      </c>
      <c r="BQ13" s="64" t="s">
        <v>51</v>
      </c>
      <c r="BR13" s="64" t="s">
        <v>185</v>
      </c>
      <c r="BS13" s="64" t="s">
        <v>183</v>
      </c>
      <c r="BT13" s="64" t="s">
        <v>90</v>
      </c>
      <c r="BU13" s="64" t="s">
        <v>183</v>
      </c>
      <c r="BV13" s="64" t="s">
        <v>186</v>
      </c>
      <c r="BW13" s="64" t="s">
        <v>187</v>
      </c>
      <c r="BX13" s="64" t="s">
        <v>188</v>
      </c>
      <c r="BY13" s="64" t="s">
        <v>188</v>
      </c>
      <c r="BZ13" s="64" t="s">
        <v>189</v>
      </c>
      <c r="CA13" s="64" t="s">
        <v>175</v>
      </c>
      <c r="CB13" s="64" t="s">
        <v>176</v>
      </c>
      <c r="CC13" s="64" t="s">
        <v>181</v>
      </c>
      <c r="CD13" s="64" t="s">
        <v>182</v>
      </c>
    </row>
    <row r="14" spans="1:82" x14ac:dyDescent="0.35">
      <c r="A14" t="str">
        <f>IF(D14="","",(RIGHT(D14,LEN(D14)-SEARCH(" ",D14,1))))</f>
        <v>Ayers</v>
      </c>
      <c r="B14" t="str">
        <f>IF(D14="","",(LEFT(D14,SEARCH(" ",D14,1))))</f>
        <v xml:space="preserve">Gabrielle </v>
      </c>
      <c r="C14" s="12">
        <v>46</v>
      </c>
      <c r="D14" t="s">
        <v>199</v>
      </c>
      <c r="E14" s="12">
        <f>IF(COUNT(N14:CD14)=0,"", COUNT(N14:CD14))</f>
        <v>1</v>
      </c>
      <c r="F14" s="12">
        <f>_xlfn.IFS(E14="","",E14=1,1,E14=2,2,E14=3,3,E14=4,4,E14=5,5,E14&gt;5,5)</f>
        <v>1</v>
      </c>
      <c r="G14" s="71">
        <f>IFERROR(LARGE((N14:CD14),1),"")</f>
        <v>625.20000000000005</v>
      </c>
      <c r="H14" s="71" t="str">
        <f>IFERROR(LARGE((N14:CD14),2),"")</f>
        <v/>
      </c>
      <c r="I14" s="71" t="str">
        <f>IFERROR(LARGE((N14:CD14),3),"")</f>
        <v/>
      </c>
      <c r="J14" s="71" t="str">
        <f>IFERROR(LARGE((N14:CD14),4),"")</f>
        <v/>
      </c>
      <c r="K14" s="71" t="str">
        <f>IFERROR(LARGE((N14:CD14),5),"")</f>
        <v/>
      </c>
      <c r="L14" s="72">
        <f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>
        <v>625.20000000000005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</row>
    <row r="15" spans="1:82" x14ac:dyDescent="0.35">
      <c r="A15" t="str">
        <f>IF(D15="","",(RIGHT(D15,LEN(D15)-SEARCH(" ",D15,1))))</f>
        <v>Baldwin</v>
      </c>
      <c r="B15" t="str">
        <f>IF(D15="","",(LEFT(D15,SEARCH(" ",D15,1))))</f>
        <v xml:space="preserve">Isabella </v>
      </c>
      <c r="C15" s="12">
        <v>21</v>
      </c>
      <c r="D15" t="s">
        <v>106</v>
      </c>
      <c r="E15" s="12">
        <f>IF(COUNT(N15:CD15)=0,"", COUNT(N15:CD15))</f>
        <v>6</v>
      </c>
      <c r="F15" s="12">
        <f>_xlfn.IFS(E15="","",E15=1,1,E15=2,2,E15=3,3,E15=4,4,E15=5,5,E15&gt;5,5)</f>
        <v>5</v>
      </c>
      <c r="G15" s="71">
        <f>IFERROR(LARGE((N15:CD15),1),"")</f>
        <v>628.70000000000005</v>
      </c>
      <c r="H15" s="71">
        <f>IFERROR(LARGE((N15:CD15),2),"")</f>
        <v>628.4</v>
      </c>
      <c r="I15" s="71">
        <f>IFERROR(LARGE((N15:CD15),3),"")</f>
        <v>626.79999999999995</v>
      </c>
      <c r="J15" s="71">
        <f>IFERROR(LARGE((N15:CD15),4),"")</f>
        <v>625.1</v>
      </c>
      <c r="K15" s="71">
        <f>IFERROR(LARGE((N15:CD15),5),"")</f>
        <v>624.5</v>
      </c>
      <c r="L15" s="72">
        <f>IFERROR(AVERAGEIF(G15:K15,"&gt;0"),"")</f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>
        <v>625.1</v>
      </c>
      <c r="Z15" s="12">
        <v>628.4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620.4</v>
      </c>
      <c r="AT15" s="12">
        <v>624.5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>
        <v>626.79999999999995</v>
      </c>
      <c r="BY15" s="12">
        <v>628.70000000000005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</row>
    <row r="16" spans="1:82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23</v>
      </c>
      <c r="D16" t="s">
        <v>108</v>
      </c>
      <c r="E16" s="12">
        <f>IF(COUNT(N16:CD16)=0,"", COUNT(N16:CD16))</f>
        <v>10</v>
      </c>
      <c r="F16" s="12">
        <f>_xlfn.IFS(E16="","",E16=1,1,E16=2,2,E16=3,3,E16=4,4,E16=5,5,E16&gt;5,5)</f>
        <v>5</v>
      </c>
      <c r="G16" s="71">
        <f>IFERROR(LARGE((N16:CD16),1),"")</f>
        <v>628.1</v>
      </c>
      <c r="H16" s="71">
        <f>IFERROR(LARGE((N16:CD16),2),"")</f>
        <v>627.4</v>
      </c>
      <c r="I16" s="71">
        <f>IFERROR(LARGE((N16:CD16),3),"")</f>
        <v>626.20000000000005</v>
      </c>
      <c r="J16" s="71">
        <f>IFERROR(LARGE((N16:CD16),4),"")</f>
        <v>625.70000000000005</v>
      </c>
      <c r="K16" s="71">
        <f>IFERROR(LARGE((N16:CD16),5),"")</f>
        <v>624.5</v>
      </c>
      <c r="L16" s="72">
        <f>IFERROR(AVERAGEIF(G16:K16,"&gt;0"),"")</f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625.70000000000005</v>
      </c>
      <c r="AA16" s="12">
        <v>624.5</v>
      </c>
      <c r="AB16" s="12">
        <v>616.70000000000005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623.6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624.1</v>
      </c>
      <c r="AR16" s="12" t="s">
        <v>12</v>
      </c>
      <c r="AS16" s="12">
        <v>626.20000000000005</v>
      </c>
      <c r="AT16" s="12">
        <v>627.4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>
        <v>628.1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>
        <v>620.79999999999995</v>
      </c>
      <c r="BY16" s="12">
        <v>617.20000000000005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</row>
    <row r="17" spans="1:82" x14ac:dyDescent="0.35">
      <c r="A17" t="str">
        <f>IF(D17="","",(RIGHT(D17,LEN(D17)-SEARCH(" ",D17,1))))</f>
        <v>Bodrogi</v>
      </c>
      <c r="B17" t="str">
        <f>IF(D17="","",(LEFT(D17,SEARCH(" ",D17,1))))</f>
        <v xml:space="preserve">Alexa </v>
      </c>
      <c r="C17" s="12">
        <v>36</v>
      </c>
      <c r="D17" t="s">
        <v>161</v>
      </c>
      <c r="E17" s="12">
        <f>IF(COUNT(N17:CD17)=0,"", COUNT(N17:CD17))</f>
        <v>5</v>
      </c>
      <c r="F17" s="12">
        <f>_xlfn.IFS(E17="","",E17=1,1,E17=2,2,E17=3,3,E17=4,4,E17=5,5,E17&gt;5,5)</f>
        <v>5</v>
      </c>
      <c r="G17" s="71">
        <f>IFERROR(LARGE((N17:CD17),1),"")</f>
        <v>625.9</v>
      </c>
      <c r="H17" s="71">
        <f>IFERROR(LARGE((N17:CD17),2),"")</f>
        <v>618.70000000000005</v>
      </c>
      <c r="I17" s="71">
        <f>IFERROR(LARGE((N17:CD17),3),"")</f>
        <v>618.70000000000005</v>
      </c>
      <c r="J17" s="71">
        <f>IFERROR(LARGE((N17:CD17),4),"")</f>
        <v>617.29999999999995</v>
      </c>
      <c r="K17" s="71">
        <f>IFERROR(LARGE((N17:CD17),5),"")</f>
        <v>610.20000000000005</v>
      </c>
      <c r="L17" s="72">
        <f>IFERROR(AVERAGEIF(G17:K17,"&gt;0"),"")</f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625.9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610.20000000000005</v>
      </c>
      <c r="BN17" s="12">
        <v>618.70000000000005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>
        <v>617.29999999999995</v>
      </c>
      <c r="BY17" s="12">
        <v>618.70000000000005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</row>
    <row r="18" spans="1:82" x14ac:dyDescent="0.35">
      <c r="A18" t="str">
        <f>IF(D18="","",(RIGHT(D18,LEN(D18)-SEARCH(" ",D18,1))))</f>
        <v>Boozer</v>
      </c>
      <c r="B18" t="str">
        <f>IF(D18="","",(LEFT(D18,SEARCH(" ",D18,1))))</f>
        <v xml:space="preserve">Elisa </v>
      </c>
      <c r="C18" s="12">
        <v>28</v>
      </c>
      <c r="D18" t="s">
        <v>113</v>
      </c>
      <c r="E18" s="12">
        <f>IF(COUNT(N18:CD18)=0,"", COUNT(N18:CD18))</f>
        <v>10</v>
      </c>
      <c r="F18" s="12">
        <f>_xlfn.IFS(E18="","",E18=1,1,E18=2,2,E18=3,3,E18=4,4,E18=5,5,E18&gt;5,5)</f>
        <v>5</v>
      </c>
      <c r="G18" s="71">
        <f>IFERROR(LARGE((N18:CD18),1),"")</f>
        <v>625.6</v>
      </c>
      <c r="H18" s="71">
        <f>IFERROR(LARGE((N18:CD18),2),"")</f>
        <v>623</v>
      </c>
      <c r="I18" s="71">
        <f>IFERROR(LARGE((N18:CD18),3),"")</f>
        <v>621.1</v>
      </c>
      <c r="J18" s="71">
        <f>IFERROR(LARGE((N18:CD18),4),"")</f>
        <v>620.6</v>
      </c>
      <c r="K18" s="71">
        <f>IFERROR(LARGE((N18:CD18),5),"")</f>
        <v>620.5</v>
      </c>
      <c r="L18" s="72">
        <f>IFERROR(AVERAGEIF(G18:K18,"&gt;0"),"")</f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625.6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623</v>
      </c>
      <c r="AR18" s="12">
        <v>620.5</v>
      </c>
      <c r="AS18" s="12">
        <v>607.6</v>
      </c>
      <c r="AT18" s="12">
        <v>615.20000000000005</v>
      </c>
      <c r="AU18" s="12">
        <v>621.1</v>
      </c>
      <c r="AV18" s="12">
        <v>615.4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611.29999999999995</v>
      </c>
      <c r="BH18" s="12">
        <v>620.6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>
        <v>612.9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</row>
    <row r="19" spans="1:82" x14ac:dyDescent="0.35">
      <c r="A19" t="str">
        <f>IF(D19="","",(RIGHT(D19,LEN(D19)-SEARCH(" ",D19,1))))</f>
        <v>Burrow</v>
      </c>
      <c r="B19" t="str">
        <f>IF(D19="","",(LEFT(D19,SEARCH(" ",D19,1))))</f>
        <v xml:space="preserve">Addy </v>
      </c>
      <c r="C19" s="12">
        <v>11</v>
      </c>
      <c r="D19" t="s">
        <v>97</v>
      </c>
      <c r="E19" s="12">
        <f>IF(COUNT(N19:CD19)=0,"", COUNT(N19:CD19))</f>
        <v>5</v>
      </c>
      <c r="F19" s="12">
        <f>_xlfn.IFS(E19="","",E19=1,1,E19=2,2,E19=3,3,E19=4,4,E19=5,5,E19&gt;5,5)</f>
        <v>5</v>
      </c>
      <c r="G19" s="71">
        <f>IFERROR(LARGE((N19:CD19),1),"")</f>
        <v>626.5</v>
      </c>
      <c r="H19" s="71">
        <f>IFERROR(LARGE((N19:CD19),2),"")</f>
        <v>624.79999999999995</v>
      </c>
      <c r="I19" s="71">
        <f>IFERROR(LARGE((N19:CD19),3),"")</f>
        <v>624.4</v>
      </c>
      <c r="J19" s="71">
        <f>IFERROR(LARGE((N19:CD19),4),"")</f>
        <v>621.70000000000005</v>
      </c>
      <c r="K19" s="71">
        <f>IFERROR(LARGE((N19:CD19),5),"")</f>
        <v>619.5</v>
      </c>
      <c r="L19" s="72">
        <f>IFERROR(AVERAGEIF(G19:K19,"&gt;0"),"")</f>
        <v>623.37999999999988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>
        <v>626.5</v>
      </c>
      <c r="V19" s="12" t="s">
        <v>12</v>
      </c>
      <c r="W19" s="12" t="s">
        <v>12</v>
      </c>
      <c r="X19" s="12" t="s">
        <v>12</v>
      </c>
      <c r="Y19" s="12">
        <v>624.4</v>
      </c>
      <c r="Z19" s="12">
        <v>624.79999999999995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621.70000000000005</v>
      </c>
      <c r="AO19" s="12">
        <v>619.5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  <c r="CD19" s="12" t="s">
        <v>12</v>
      </c>
    </row>
    <row r="20" spans="1:82" x14ac:dyDescent="0.35">
      <c r="A20" t="str">
        <f>IF(D20="","",(RIGHT(D20,LEN(D20)-SEARCH(" ",D20,1))))</f>
        <v>Butler</v>
      </c>
      <c r="B20" t="str">
        <f>IF(D20="","",(LEFT(D20,SEARCH(" ",D20,1))))</f>
        <v xml:space="preserve">Bremen </v>
      </c>
      <c r="C20" s="12">
        <v>40</v>
      </c>
      <c r="D20" t="s">
        <v>169</v>
      </c>
      <c r="E20" s="12">
        <f>IF(COUNT(N20:CD20)=0,"", COUNT(N20:CD20))</f>
        <v>3</v>
      </c>
      <c r="F20" s="12">
        <f>_xlfn.IFS(E20="","",E20=1,1,E20=2,2,E20=3,3,E20=4,4,E20=5,5,E20&gt;5,5)</f>
        <v>3</v>
      </c>
      <c r="G20" s="71">
        <f>IFERROR(LARGE((N20:CD20),1),"")</f>
        <v>628.79999999999995</v>
      </c>
      <c r="H20" s="71">
        <f>IFERROR(LARGE((N20:CD20),2),"")</f>
        <v>625.20000000000005</v>
      </c>
      <c r="I20" s="71">
        <f>IFERROR(LARGE((N20:CD20),3),"")</f>
        <v>624.70000000000005</v>
      </c>
      <c r="J20" s="71" t="str">
        <f>IFERROR(LARGE((N20:CD20),4),"")</f>
        <v/>
      </c>
      <c r="K20" s="71" t="str">
        <f>IFERROR(LARGE((N20:CD20),5),"")</f>
        <v/>
      </c>
      <c r="L20" s="72">
        <f>IFERROR(AVERAGEIF(G20:K20,"&gt;0"),"")</f>
        <v>626.23333333333335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625.20000000000005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>
        <v>624.70000000000005</v>
      </c>
      <c r="BY20" s="12">
        <v>628.79999999999995</v>
      </c>
      <c r="BZ20" s="12" t="s">
        <v>12</v>
      </c>
      <c r="CA20" s="12" t="s">
        <v>12</v>
      </c>
      <c r="CB20" s="12" t="s">
        <v>12</v>
      </c>
      <c r="CC20" s="12" t="s">
        <v>12</v>
      </c>
      <c r="CD20" s="12" t="s">
        <v>12</v>
      </c>
    </row>
    <row r="21" spans="1:82" x14ac:dyDescent="0.35">
      <c r="A21" t="str">
        <f>IF(D21="","",(RIGHT(D21,LEN(D21)-SEARCH(" ",D21,1))))</f>
        <v>Camp</v>
      </c>
      <c r="B21" t="str">
        <f>IF(D21="","",(LEFT(D21,SEARCH(" ",D21,1))))</f>
        <v xml:space="preserve">Camryn </v>
      </c>
      <c r="C21" s="12">
        <v>12</v>
      </c>
      <c r="D21" t="s">
        <v>98</v>
      </c>
      <c r="E21" s="12">
        <f>IF(COUNT(N21:CD21)=0,"", COUNT(N21:CD21))</f>
        <v>12</v>
      </c>
      <c r="F21" s="12">
        <f>_xlfn.IFS(E21="","",E21=1,1,E21=2,2,E21=3,3,E21=4,4,E21=5,5,E21&gt;5,5)</f>
        <v>5</v>
      </c>
      <c r="G21" s="71">
        <f>IFERROR(LARGE((N21:CD21),1),"")</f>
        <v>627.4</v>
      </c>
      <c r="H21" s="71">
        <f>IFERROR(LARGE((N21:CD21),2),"")</f>
        <v>626.4</v>
      </c>
      <c r="I21" s="71">
        <f>IFERROR(LARGE((N21:CD21),3),"")</f>
        <v>624.79999999999995</v>
      </c>
      <c r="J21" s="71">
        <f>IFERROR(LARGE((N21:CD21),4),"")</f>
        <v>624.70000000000005</v>
      </c>
      <c r="K21" s="71">
        <f>IFERROR(LARGE((N21:CD21),5),"")</f>
        <v>624.20000000000005</v>
      </c>
      <c r="L21" s="72">
        <f>IFERROR(AVERAGEIF(G21:K21,"&gt;0"),"")</f>
        <v>625.5</v>
      </c>
      <c r="N21" s="12" t="s">
        <v>12</v>
      </c>
      <c r="O21" s="12">
        <v>621.79999999999995</v>
      </c>
      <c r="P21" s="12">
        <v>624.79999999999995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617.20000000000005</v>
      </c>
      <c r="Z21" s="12">
        <v>626.4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622.1</v>
      </c>
      <c r="AR21" s="12">
        <v>624.20000000000005</v>
      </c>
      <c r="AS21" s="12">
        <v>627.4</v>
      </c>
      <c r="AT21" s="12">
        <v>624.70000000000005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620</v>
      </c>
      <c r="BN21" s="12">
        <v>622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>
        <v>619</v>
      </c>
      <c r="BY21" s="12">
        <v>621.20000000000005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</row>
    <row r="22" spans="1:82" x14ac:dyDescent="0.35">
      <c r="A22" t="str">
        <f>IF(D22="","",(RIGHT(D22,LEN(D22)-SEARCH(" ",D22,1))))</f>
        <v>Charles</v>
      </c>
      <c r="B22" t="str">
        <f>IF(D22="","",(LEFT(D22,SEARCH(" ",D22,1))))</f>
        <v xml:space="preserve">Rachael </v>
      </c>
      <c r="C22" s="12">
        <v>18</v>
      </c>
      <c r="D22" t="s">
        <v>103</v>
      </c>
      <c r="E22" s="12">
        <f>IF(COUNT(N22:CD22)=0,"", COUNT(N22:CD22))</f>
        <v>5</v>
      </c>
      <c r="F22" s="12">
        <f>_xlfn.IFS(E22="","",E22=1,1,E22=2,2,E22=3,3,E22=4,4,E22=5,5,E22&gt;5,5)</f>
        <v>5</v>
      </c>
      <c r="G22" s="71">
        <f>IFERROR(LARGE((N22:CD22),1),"")</f>
        <v>628.1</v>
      </c>
      <c r="H22" s="71">
        <f>IFERROR(LARGE((N22:CD22),2),"")</f>
        <v>627.70000000000005</v>
      </c>
      <c r="I22" s="71">
        <f>IFERROR(LARGE((N22:CD22),3),"")</f>
        <v>627</v>
      </c>
      <c r="J22" s="71">
        <f>IFERROR(LARGE((N22:CD22),4),"")</f>
        <v>626.9</v>
      </c>
      <c r="K22" s="71">
        <f>IFERROR(LARGE((N22:CD22),5),"")</f>
        <v>619.70000000000005</v>
      </c>
      <c r="L22" s="72">
        <f>IFERROR(AVERAGEIF(G22:K22,"&gt;0"),"")</f>
        <v>625.88000000000011</v>
      </c>
      <c r="N22" s="12" t="s">
        <v>12</v>
      </c>
      <c r="O22" s="12">
        <v>628.1</v>
      </c>
      <c r="P22" s="12">
        <v>627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626.9</v>
      </c>
      <c r="Z22" s="12">
        <v>619.70000000000005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</row>
    <row r="23" spans="1:82" x14ac:dyDescent="0.35">
      <c r="A23" t="str">
        <f>IF(D23="","",(RIGHT(D23,LEN(D23)-SEARCH(" ",D23,1))))</f>
        <v>Cruz</v>
      </c>
      <c r="B23" t="str">
        <f>IF(D23="","",(LEFT(D23,SEARCH(" ",D23,1))))</f>
        <v xml:space="preserve">Sophia </v>
      </c>
      <c r="C23" s="12">
        <v>27</v>
      </c>
      <c r="D23" t="s">
        <v>112</v>
      </c>
      <c r="E23" s="12">
        <f>IF(COUNT(N23:CD23)=0,"", COUNT(N23:CD23))</f>
        <v>7</v>
      </c>
      <c r="F23" s="12">
        <f>_xlfn.IFS(E23="","",E23=1,1,E23=2,2,E23=3,3,E23=4,4,E23=5,5,E23&gt;5,5)</f>
        <v>5</v>
      </c>
      <c r="G23" s="71">
        <f>IFERROR(LARGE((N23:CD23),1),"")</f>
        <v>625.9</v>
      </c>
      <c r="H23" s="71">
        <f>IFERROR(LARGE((N23:CD23),2),"")</f>
        <v>621.1</v>
      </c>
      <c r="I23" s="71">
        <f>IFERROR(LARGE((N23:CD23),3),"")</f>
        <v>620.1</v>
      </c>
      <c r="J23" s="71">
        <f>IFERROR(LARGE((N23:CD23),4),"")</f>
        <v>619.29999999999995</v>
      </c>
      <c r="K23" s="71">
        <f>IFERROR(LARGE((N23:CD23),5),"")</f>
        <v>618.6</v>
      </c>
      <c r="L23" s="72">
        <f>IFERROR(AVERAGEIF(G23:K23,"&gt;0"),"")</f>
        <v>620.99999999999989</v>
      </c>
      <c r="N23" s="12" t="s">
        <v>12</v>
      </c>
      <c r="O23" s="12" t="s">
        <v>12</v>
      </c>
      <c r="P23" s="12">
        <v>625.9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620.1</v>
      </c>
      <c r="AB23" s="12">
        <v>619.29999999999995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618.6</v>
      </c>
      <c r="AT23" s="12">
        <v>613.70000000000005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>
        <v>617</v>
      </c>
      <c r="BY23" s="12">
        <v>621.1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</row>
    <row r="24" spans="1:82" x14ac:dyDescent="0.35">
      <c r="A24" t="str">
        <f>IF(D24="","",(RIGHT(D24,LEN(D24)-SEARCH(" ",D24,1))))</f>
        <v>Dardas</v>
      </c>
      <c r="B24" t="str">
        <f>IF(D24="","",(LEFT(D24,SEARCH(" ",D24,1))))</f>
        <v xml:space="preserve">Kelsey </v>
      </c>
      <c r="C24" s="12">
        <v>42</v>
      </c>
      <c r="D24" t="s">
        <v>139</v>
      </c>
      <c r="E24" s="12">
        <f>IF(COUNT(N24:CD24)=0,"", COUNT(N24:CD24))</f>
        <v>3</v>
      </c>
      <c r="F24" s="12">
        <f>_xlfn.IFS(E24="","",E24=1,1,E24=2,2,E24=3,3,E24=4,4,E24=5,5,E24&gt;5,5)</f>
        <v>3</v>
      </c>
      <c r="G24" s="71">
        <f>IFERROR(LARGE((N24:CD24),1),"")</f>
        <v>625.9</v>
      </c>
      <c r="H24" s="71">
        <f>IFERROR(LARGE((N24:CD24),2),"")</f>
        <v>625.5</v>
      </c>
      <c r="I24" s="71">
        <f>IFERROR(LARGE((N24:CD24),3),"")</f>
        <v>618.1</v>
      </c>
      <c r="J24" s="71" t="str">
        <f>IFERROR(LARGE((N24:CD24),4),"")</f>
        <v/>
      </c>
      <c r="K24" s="71" t="str">
        <f>IFERROR(LARGE((N24:CD24),5),"")</f>
        <v/>
      </c>
      <c r="L24" s="72">
        <f>IFERROR(AVERAGEIF(G24:K24,"&gt;0"),"")</f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>
        <v>625.5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>
        <v>625.9</v>
      </c>
      <c r="BY24" s="12">
        <v>618.1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</row>
    <row r="25" spans="1:82" x14ac:dyDescent="0.35">
      <c r="A25" t="str">
        <f>IF(D25="","",(RIGHT(D25,LEN(D25)-SEARCH(" ",D25,1))))</f>
        <v>DeJesus</v>
      </c>
      <c r="B25" t="str">
        <f>IF(D25="","",(LEFT(D25,SEARCH(" ",D25,1))))</f>
        <v xml:space="preserve">Danjela </v>
      </c>
      <c r="C25" s="12">
        <v>45</v>
      </c>
      <c r="D25" t="s">
        <v>198</v>
      </c>
      <c r="E25" s="12">
        <f>IF(COUNT(N25:CD25)=0,"", COUNT(N25:CD25))</f>
        <v>1</v>
      </c>
      <c r="F25" s="12">
        <f>_xlfn.IFS(E25="","",E25=1,1,E25=2,2,E25=3,3,E25=4,4,E25=5,5,E25&gt;5,5)</f>
        <v>1</v>
      </c>
      <c r="G25" s="71">
        <f>IFERROR(LARGE((N25:CD25),1),"")</f>
        <v>625.5</v>
      </c>
      <c r="H25" s="71" t="str">
        <f>IFERROR(LARGE((N25:CD25),2),"")</f>
        <v/>
      </c>
      <c r="I25" s="71" t="str">
        <f>IFERROR(LARGE((N25:CD25),3),"")</f>
        <v/>
      </c>
      <c r="J25" s="71" t="str">
        <f>IFERROR(LARGE((N25:CD25),4),"")</f>
        <v/>
      </c>
      <c r="K25" s="71" t="str">
        <f>IFERROR(LARGE((N25:CD25),5),"")</f>
        <v/>
      </c>
      <c r="L25" s="72">
        <f>IFERROR(AVERAGEIF(G25:K25,"&gt;0"),"")</f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>
        <v>625.5</v>
      </c>
      <c r="BZ25" s="12" t="s">
        <v>12</v>
      </c>
      <c r="CA25" s="12" t="s">
        <v>12</v>
      </c>
      <c r="CB25" s="12" t="s">
        <v>12</v>
      </c>
      <c r="CC25" s="12" t="s">
        <v>12</v>
      </c>
      <c r="CD25" s="12" t="s">
        <v>12</v>
      </c>
    </row>
    <row r="26" spans="1:82" x14ac:dyDescent="0.35">
      <c r="A26" t="str">
        <f>IF(D26="","",(RIGHT(D26,LEN(D26)-SEARCH(" ",D26,1))))</f>
        <v>Diamond</v>
      </c>
      <c r="B26" t="str">
        <f>IF(D26="","",(LEFT(D26,SEARCH(" ",D26,1))))</f>
        <v xml:space="preserve">Regan </v>
      </c>
      <c r="C26" s="12">
        <v>35</v>
      </c>
      <c r="D26" t="s">
        <v>143</v>
      </c>
      <c r="E26" s="12">
        <f>IF(COUNT(N26:CD26)=0,"", COUNT(N26:CD26))</f>
        <v>4</v>
      </c>
      <c r="F26" s="12">
        <f>_xlfn.IFS(E26="","",E26=1,1,E26=2,2,E26=3,3,E26=4,4,E26=5,5,E26&gt;5,5)</f>
        <v>4</v>
      </c>
      <c r="G26" s="71">
        <f>IFERROR(LARGE((N26:CD26),1),"")</f>
        <v>627.79999999999995</v>
      </c>
      <c r="H26" s="71">
        <f>IFERROR(LARGE((N26:CD26),2),"")</f>
        <v>621.79999999999995</v>
      </c>
      <c r="I26" s="71">
        <f>IFERROR(LARGE((N26:CD26),3),"")</f>
        <v>621.1</v>
      </c>
      <c r="J26" s="71">
        <f>IFERROR(LARGE((N26:CD26),4),"")</f>
        <v>616.5</v>
      </c>
      <c r="K26" s="71" t="str">
        <f>IFERROR(LARGE((N26:CD26),5),"")</f>
        <v/>
      </c>
      <c r="L26" s="72">
        <f>IFERROR(AVERAGEIF(G26:K26,"&gt;0"),"")</f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627.79999999999995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621.1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>
        <v>616.5</v>
      </c>
      <c r="BY26" s="12">
        <v>621.79999999999995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</row>
    <row r="27" spans="1:82" x14ac:dyDescent="0.35">
      <c r="A27" t="str">
        <f>IF(D27="","",(RIGHT(D27,LEN(D27)-SEARCH(" ",D27,1))))</f>
        <v>Dinh</v>
      </c>
      <c r="B27" t="str">
        <f>IF(D27="","",(LEFT(D27,SEARCH(" ",D27,1))))</f>
        <v xml:space="preserve">Gracie </v>
      </c>
      <c r="C27" s="12">
        <v>16</v>
      </c>
      <c r="D27" t="s">
        <v>102</v>
      </c>
      <c r="E27" s="12">
        <f>IF(COUNT(N27:CD27)=0,"", COUNT(N27:CD27))</f>
        <v>10</v>
      </c>
      <c r="F27" s="12">
        <f>_xlfn.IFS(E27="","",E27=1,1,E27=2,2,E27=3,3,E27=4,4,E27=5,5,E27&gt;5,5)</f>
        <v>5</v>
      </c>
      <c r="G27" s="71">
        <f>IFERROR(LARGE((N27:CD27),1),"")</f>
        <v>626</v>
      </c>
      <c r="H27" s="71">
        <f>IFERROR(LARGE((N27:CD27),2),"")</f>
        <v>624.29999999999995</v>
      </c>
      <c r="I27" s="71">
        <f>IFERROR(LARGE((N27:CD27),3),"")</f>
        <v>624.20000000000005</v>
      </c>
      <c r="J27" s="71">
        <f>IFERROR(LARGE((N27:CD27),4),"")</f>
        <v>623.1</v>
      </c>
      <c r="K27" s="71">
        <f>IFERROR(LARGE((N27:CD27),5),"")</f>
        <v>623</v>
      </c>
      <c r="L27" s="72">
        <f>IFERROR(AVERAGEIF(G27:K27,"&gt;0"),"")</f>
        <v>624.12</v>
      </c>
      <c r="N27" s="12" t="s">
        <v>12</v>
      </c>
      <c r="O27" s="12">
        <v>620.20000000000005</v>
      </c>
      <c r="P27" s="12">
        <v>623.1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622.79999999999995</v>
      </c>
      <c r="Z27" s="12">
        <v>624.29999999999995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622.20000000000005</v>
      </c>
      <c r="AT27" s="12">
        <v>626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613.1</v>
      </c>
      <c r="BJ27" s="12">
        <v>624.20000000000005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>
        <v>615.79999999999995</v>
      </c>
      <c r="BY27" s="12">
        <v>623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</row>
    <row r="28" spans="1:82" x14ac:dyDescent="0.35">
      <c r="A28" t="str">
        <f>IF(D28="","",(RIGHT(D28,LEN(D28)-SEARCH(" ",D28,1))))</f>
        <v>Haverhill</v>
      </c>
      <c r="B28" t="str">
        <f>IF(D28="","",(LEFT(D28,SEARCH(" ",D28,1))))</f>
        <v xml:space="preserve">Jeanne </v>
      </c>
      <c r="C28" s="12">
        <v>8</v>
      </c>
      <c r="D28" t="s">
        <v>96</v>
      </c>
      <c r="E28" s="12">
        <f>IF(COUNT(N28:CD28)=0,"", COUNT(N28:CD28))</f>
        <v>21</v>
      </c>
      <c r="F28" s="12">
        <f>_xlfn.IFS(E28="","",E28=1,1,E28=2,2,E28=3,3,E28=4,4,E28=5,5,E28&gt;5,5)</f>
        <v>5</v>
      </c>
      <c r="G28" s="71">
        <f>IFERROR(LARGE((N28:CD28),1),"")</f>
        <v>626.9</v>
      </c>
      <c r="H28" s="71">
        <f>IFERROR(LARGE((N28:CD28),2),"")</f>
        <v>626.79999999999995</v>
      </c>
      <c r="I28" s="71">
        <f>IFERROR(LARGE((N28:CD28),3),"")</f>
        <v>625.9</v>
      </c>
      <c r="J28" s="71">
        <f>IFERROR(LARGE((N28:CD28),4),"")</f>
        <v>625.70000000000005</v>
      </c>
      <c r="K28" s="71">
        <f>IFERROR(LARGE((N28:CD28),5),"")</f>
        <v>625.4</v>
      </c>
      <c r="L28" s="72">
        <f>IFERROR(AVERAGEIF(G28:K28,"&gt;0"),"")</f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618.9</v>
      </c>
      <c r="V28" s="12" t="s">
        <v>12</v>
      </c>
      <c r="W28" s="12" t="s">
        <v>12</v>
      </c>
      <c r="X28" s="12" t="s">
        <v>12</v>
      </c>
      <c r="Y28" s="12">
        <v>620</v>
      </c>
      <c r="Z28" s="12">
        <v>624.1</v>
      </c>
      <c r="AA28" s="12">
        <v>622.29999999999995</v>
      </c>
      <c r="AB28" s="12">
        <v>626.79999999999995</v>
      </c>
      <c r="AC28" s="12" t="s">
        <v>12</v>
      </c>
      <c r="AD28" s="12" t="s">
        <v>12</v>
      </c>
      <c r="AE28" s="12" t="s">
        <v>12</v>
      </c>
      <c r="AF28" s="12">
        <v>621.29999999999995</v>
      </c>
      <c r="AG28" s="12">
        <v>622.20000000000005</v>
      </c>
      <c r="AH28" s="12" t="s">
        <v>12</v>
      </c>
      <c r="AI28" s="12">
        <v>624.1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>
        <v>625.4</v>
      </c>
      <c r="AO28" s="12">
        <v>618.5</v>
      </c>
      <c r="AP28" s="12">
        <v>625.9</v>
      </c>
      <c r="AQ28" s="12">
        <v>623.20000000000005</v>
      </c>
      <c r="AR28" s="12">
        <v>626.9</v>
      </c>
      <c r="AS28" s="12">
        <v>617.6</v>
      </c>
      <c r="AT28" s="12">
        <v>625.70000000000005</v>
      </c>
      <c r="AU28" s="12">
        <v>611.6</v>
      </c>
      <c r="AV28" s="12">
        <v>616.70000000000005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>
        <v>617.79999999999995</v>
      </c>
      <c r="BD28" s="12">
        <v>621.5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>
        <v>621.29999999999995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>
        <v>620.1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</row>
    <row r="29" spans="1:82" x14ac:dyDescent="0.35">
      <c r="A29" t="str">
        <f>IF(D29="","",(RIGHT(D29,LEN(D29)-SEARCH(" ",D29,1))))</f>
        <v>Hogan</v>
      </c>
      <c r="B29" t="str">
        <f>IF(D29="","",(LEFT(D29,SEARCH(" ",D29,1))))</f>
        <v xml:space="preserve">Mikole </v>
      </c>
      <c r="C29" s="12">
        <v>19</v>
      </c>
      <c r="D29" t="s">
        <v>104</v>
      </c>
      <c r="E29" s="12">
        <f>IF(COUNT(N29:CD29)=0,"", COUNT(N29:CD29))</f>
        <v>9</v>
      </c>
      <c r="F29" s="12">
        <f>_xlfn.IFS(E29="","",E29=1,1,E29=2,2,E29=3,3,E29=4,4,E29=5,5,E29&gt;5,5)</f>
        <v>5</v>
      </c>
      <c r="G29" s="71">
        <f>IFERROR(LARGE((N29:CD29),1),"")</f>
        <v>627.4</v>
      </c>
      <c r="H29" s="71">
        <f>IFERROR(LARGE((N29:CD29),2),"")</f>
        <v>626.1</v>
      </c>
      <c r="I29" s="71">
        <f>IFERROR(LARGE((N29:CD29),3),"")</f>
        <v>624.1</v>
      </c>
      <c r="J29" s="71">
        <f>IFERROR(LARGE((N29:CD29),4),"")</f>
        <v>623.4</v>
      </c>
      <c r="K29" s="71">
        <f>IFERROR(LARGE((N29:CD29),5),"")</f>
        <v>622.5</v>
      </c>
      <c r="L29" s="72">
        <f>IFERROR(AVERAGEIF(G29:K29,"&gt;0"),"")</f>
        <v>624.70000000000005</v>
      </c>
      <c r="N29" s="12" t="s">
        <v>12</v>
      </c>
      <c r="O29" s="12">
        <v>626.1</v>
      </c>
      <c r="P29" s="12">
        <v>619.79999999999995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621.1</v>
      </c>
      <c r="Z29" s="12">
        <v>623.4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624.1</v>
      </c>
      <c r="AT29" s="12">
        <v>617.4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622.5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>
        <v>627.4</v>
      </c>
      <c r="BY29" s="12">
        <v>621.5</v>
      </c>
      <c r="BZ29" s="12" t="s">
        <v>12</v>
      </c>
      <c r="CA29" s="12" t="s">
        <v>12</v>
      </c>
      <c r="CB29" s="12" t="s">
        <v>12</v>
      </c>
      <c r="CC29" s="12" t="s">
        <v>12</v>
      </c>
      <c r="CD29" s="12" t="s">
        <v>12</v>
      </c>
    </row>
    <row r="30" spans="1:82" x14ac:dyDescent="0.35">
      <c r="A30" t="str">
        <f>IF(D30="","",(RIGHT(D30,LEN(D30)-SEARCH(" ",D30,1))))</f>
        <v>Hurley</v>
      </c>
      <c r="B30" t="str">
        <f>IF(D30="","",(LEFT(D30,SEARCH(" ",D30,1))))</f>
        <v xml:space="preserve">Lauren </v>
      </c>
      <c r="C30" s="12">
        <v>13</v>
      </c>
      <c r="D30" t="s">
        <v>99</v>
      </c>
      <c r="E30" s="12">
        <f>IF(COUNT(N30:CD30)=0,"", COUNT(N30:CD30))</f>
        <v>2</v>
      </c>
      <c r="F30" s="12">
        <f>_xlfn.IFS(E30="","",E30=1,1,E30=2,2,E30=3,3,E30=4,4,E30=5,5,E30&gt;5,5)</f>
        <v>2</v>
      </c>
      <c r="G30" s="71">
        <f>IFERROR(LARGE((N30:CD30),1),"")</f>
        <v>628.6</v>
      </c>
      <c r="H30" s="71">
        <f>IFERROR(LARGE((N30:CD30),2),"")</f>
        <v>627.4</v>
      </c>
      <c r="I30" s="71" t="str">
        <f>IFERROR(LARGE((N30:CD30),3),"")</f>
        <v/>
      </c>
      <c r="J30" s="71" t="str">
        <f>IFERROR(LARGE((N30:CD30),4),"")</f>
        <v/>
      </c>
      <c r="K30" s="71" t="str">
        <f>IFERROR(LARGE((N30:CD30),5),"")</f>
        <v/>
      </c>
      <c r="L30" s="72">
        <f>IFERROR(AVERAGEIF(G30:K30,"&gt;0"),"")</f>
        <v>628</v>
      </c>
      <c r="N30" s="12" t="s">
        <v>12</v>
      </c>
      <c r="O30" s="12" t="s">
        <v>12</v>
      </c>
      <c r="P30" s="12">
        <v>628.6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627.4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</row>
    <row r="31" spans="1:82" x14ac:dyDescent="0.35">
      <c r="A31" t="str">
        <f>IF(D31="","",(RIGHT(D31,LEN(D31)-SEARCH(" ",D31,1))))</f>
        <v>Kelly</v>
      </c>
      <c r="B31" t="str">
        <f>IF(D31="","",(LEFT(D31,SEARCH(" ",D31,1))))</f>
        <v xml:space="preserve">Alana </v>
      </c>
      <c r="C31" s="12">
        <v>26</v>
      </c>
      <c r="D31" t="s">
        <v>111</v>
      </c>
      <c r="E31" s="12">
        <f>IF(COUNT(N31:CD31)=0,"", COUNT(N31:CD31))</f>
        <v>10</v>
      </c>
      <c r="F31" s="12">
        <f>_xlfn.IFS(E31="","",E31=1,1,E31=2,2,E31=3,3,E31=4,4,E31=5,5,E31&gt;5,5)</f>
        <v>5</v>
      </c>
      <c r="G31" s="71">
        <f>IFERROR(LARGE((N31:CD31),1),"")</f>
        <v>628.5</v>
      </c>
      <c r="H31" s="71">
        <f>IFERROR(LARGE((N31:CD31),2),"")</f>
        <v>627.1</v>
      </c>
      <c r="I31" s="71">
        <f>IFERROR(LARGE((N31:CD31),3),"")</f>
        <v>627.1</v>
      </c>
      <c r="J31" s="71">
        <f>IFERROR(LARGE((N31:CD31),4),"")</f>
        <v>625.79999999999995</v>
      </c>
      <c r="K31" s="71">
        <f>IFERROR(LARGE((N31:CD31),5),"")</f>
        <v>624.70000000000005</v>
      </c>
      <c r="L31" s="72">
        <f>IFERROR(AVERAGEIF(G31:K31,"&gt;0"),"")</f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625.79999999999995</v>
      </c>
      <c r="AB31" s="12">
        <v>628.5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624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624.70000000000005</v>
      </c>
      <c r="AT31" s="12">
        <v>621.20000000000005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627.1</v>
      </c>
      <c r="AZ31" s="12">
        <v>627.1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624.1</v>
      </c>
      <c r="BL31" s="12" t="s">
        <v>12</v>
      </c>
      <c r="BM31" s="12" t="s">
        <v>12</v>
      </c>
      <c r="BN31" s="12" t="s">
        <v>12</v>
      </c>
      <c r="BO31" s="12">
        <v>622</v>
      </c>
      <c r="BP31" s="12">
        <v>619.29999999999995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</row>
    <row r="32" spans="1:82" x14ac:dyDescent="0.35">
      <c r="A32" t="str">
        <f>IF(D32="","",(RIGHT(D32,LEN(D32)-SEARCH(" ",D32,1))))</f>
        <v>Kring</v>
      </c>
      <c r="B32" t="str">
        <f>IF(D32="","",(LEFT(D32,SEARCH(" ",D32,1))))</f>
        <v xml:space="preserve">Mackenzie </v>
      </c>
      <c r="C32" s="12">
        <v>22</v>
      </c>
      <c r="D32" t="s">
        <v>107</v>
      </c>
      <c r="E32" s="12">
        <f>IF(COUNT(N32:CD32)=0,"", COUNT(N32:CD32))</f>
        <v>27</v>
      </c>
      <c r="F32" s="12">
        <f>_xlfn.IFS(E32="","",E32=1,1,E32=2,2,E32=3,3,E32=4,4,E32=5,5,E32&gt;5,5)</f>
        <v>5</v>
      </c>
      <c r="G32" s="71">
        <f>IFERROR(LARGE((N32:CD32),1),"")</f>
        <v>632.29999999999995</v>
      </c>
      <c r="H32" s="71">
        <f>IFERROR(LARGE((N32:CD32),2),"")</f>
        <v>631</v>
      </c>
      <c r="I32" s="71">
        <f>IFERROR(LARGE((N32:CD32),3),"")</f>
        <v>630.6</v>
      </c>
      <c r="J32" s="71">
        <f>IFERROR(LARGE((N32:CD32),4),"")</f>
        <v>629.1</v>
      </c>
      <c r="K32" s="71">
        <f>IFERROR(LARGE((N32:CD32),5),"")</f>
        <v>629</v>
      </c>
      <c r="L32" s="72">
        <f>IFERROR(AVERAGEIF(G32:K32,"&gt;0"),"")</f>
        <v>630.4</v>
      </c>
      <c r="N32" s="12" t="s">
        <v>12</v>
      </c>
      <c r="O32" s="12">
        <v>623.1</v>
      </c>
      <c r="P32" s="12">
        <v>625.9</v>
      </c>
      <c r="Q32" s="12" t="s">
        <v>12</v>
      </c>
      <c r="R32" s="12">
        <v>625.1</v>
      </c>
      <c r="S32" s="12" t="s">
        <v>12</v>
      </c>
      <c r="T32" s="12" t="s">
        <v>12</v>
      </c>
      <c r="U32" s="12">
        <v>621.4</v>
      </c>
      <c r="V32" s="12" t="s">
        <v>12</v>
      </c>
      <c r="W32" s="12" t="s">
        <v>12</v>
      </c>
      <c r="X32" s="12" t="s">
        <v>12</v>
      </c>
      <c r="Y32" s="12">
        <v>625.70000000000005</v>
      </c>
      <c r="Z32" s="12">
        <v>630.6</v>
      </c>
      <c r="AA32" s="12">
        <v>617.70000000000005</v>
      </c>
      <c r="AB32" s="12">
        <v>624.6</v>
      </c>
      <c r="AC32" s="12" t="s">
        <v>12</v>
      </c>
      <c r="AD32" s="12" t="s">
        <v>12</v>
      </c>
      <c r="AE32" s="12">
        <v>631</v>
      </c>
      <c r="AF32" s="12" t="s">
        <v>12</v>
      </c>
      <c r="AG32" s="12" t="s">
        <v>12</v>
      </c>
      <c r="AH32" s="12" t="s">
        <v>12</v>
      </c>
      <c r="AI32" s="12">
        <v>620.29999999999995</v>
      </c>
      <c r="AJ32" s="12" t="s">
        <v>12</v>
      </c>
      <c r="AK32" s="12">
        <v>624.29999999999995</v>
      </c>
      <c r="AL32" s="12" t="s">
        <v>12</v>
      </c>
      <c r="AM32" s="12" t="s">
        <v>12</v>
      </c>
      <c r="AN32" s="12">
        <v>626.70000000000005</v>
      </c>
      <c r="AO32" s="12">
        <v>629</v>
      </c>
      <c r="AP32" s="12">
        <v>626.9</v>
      </c>
      <c r="AQ32" s="12">
        <v>623.70000000000005</v>
      </c>
      <c r="AR32" s="12">
        <v>629.1</v>
      </c>
      <c r="AS32" s="12">
        <v>623</v>
      </c>
      <c r="AT32" s="12">
        <v>623.1</v>
      </c>
      <c r="AU32" s="12" t="s">
        <v>12</v>
      </c>
      <c r="AV32" s="12" t="s">
        <v>12</v>
      </c>
      <c r="AW32" s="12">
        <v>622.9</v>
      </c>
      <c r="AX32" s="12">
        <v>620.70000000000005</v>
      </c>
      <c r="AY32" s="12" t="s">
        <v>12</v>
      </c>
      <c r="AZ32" s="12" t="s">
        <v>12</v>
      </c>
      <c r="BA32" s="12">
        <v>612.70000000000005</v>
      </c>
      <c r="BB32" s="12">
        <v>622.9</v>
      </c>
      <c r="BC32" s="12" t="s">
        <v>12</v>
      </c>
      <c r="BD32" s="12" t="s">
        <v>12</v>
      </c>
      <c r="BE32" s="12">
        <v>625.4</v>
      </c>
      <c r="BF32" s="12">
        <v>624.1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>
        <v>632.29999999999995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>
        <v>619.29999999999995</v>
      </c>
      <c r="BY32" s="12">
        <v>622.6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</row>
    <row r="33" spans="1:82" x14ac:dyDescent="0.35">
      <c r="A33" t="str">
        <f>IF(D33="","",(RIGHT(D33,LEN(D33)-SEARCH(" ",D33,1))))</f>
        <v>Larson</v>
      </c>
      <c r="B33" t="str">
        <f>IF(D33="","",(LEFT(D33,SEARCH(" ",D33,1))))</f>
        <v xml:space="preserve">Makenzie </v>
      </c>
      <c r="C33" s="12">
        <v>25</v>
      </c>
      <c r="D33" t="s">
        <v>110</v>
      </c>
      <c r="E33" s="12">
        <f>IF(COUNT(N33:CD33)=0,"", COUNT(N33:CD33))</f>
        <v>23</v>
      </c>
      <c r="F33" s="12">
        <f>_xlfn.IFS(E33="","",E33=1,1,E33=2,2,E33=3,3,E33=4,4,E33=5,5,E33&gt;5,5)</f>
        <v>5</v>
      </c>
      <c r="G33" s="71">
        <f>IFERROR(LARGE((N33:CD33),1),"")</f>
        <v>631.4</v>
      </c>
      <c r="H33" s="71">
        <f>IFERROR(LARGE((N33:CD33),2),"")</f>
        <v>631.1</v>
      </c>
      <c r="I33" s="71">
        <f>IFERROR(LARGE((N33:CD33),3),"")</f>
        <v>630.9</v>
      </c>
      <c r="J33" s="71">
        <f>IFERROR(LARGE((N33:CD33),4),"")</f>
        <v>630.4</v>
      </c>
      <c r="K33" s="71">
        <f>IFERROR(LARGE((N33:CD33),5),"")</f>
        <v>628.20000000000005</v>
      </c>
      <c r="L33" s="72">
        <f>IFERROR(AVERAGEIF(G33:K33,"&gt;0"),"")</f>
        <v>630.4</v>
      </c>
      <c r="N33" s="12" t="s">
        <v>12</v>
      </c>
      <c r="O33" s="12">
        <v>622.1</v>
      </c>
      <c r="P33" s="12">
        <v>625.4</v>
      </c>
      <c r="Q33" s="12" t="s">
        <v>12</v>
      </c>
      <c r="R33" s="12" t="s">
        <v>12</v>
      </c>
      <c r="S33" s="12" t="s">
        <v>12</v>
      </c>
      <c r="T33" s="12" t="s">
        <v>12</v>
      </c>
      <c r="U33" s="12">
        <v>624.1</v>
      </c>
      <c r="V33" s="12" t="s">
        <v>12</v>
      </c>
      <c r="W33" s="12" t="s">
        <v>12</v>
      </c>
      <c r="X33" s="12" t="s">
        <v>12</v>
      </c>
      <c r="Y33" s="12">
        <v>618.9</v>
      </c>
      <c r="Z33" s="12">
        <v>616.29999999999995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622.5</v>
      </c>
      <c r="AF33" s="12" t="s">
        <v>12</v>
      </c>
      <c r="AG33" s="12" t="s">
        <v>12</v>
      </c>
      <c r="AH33" s="12" t="s">
        <v>12</v>
      </c>
      <c r="AI33" s="12">
        <v>619.1</v>
      </c>
      <c r="AJ33" s="12" t="s">
        <v>12</v>
      </c>
      <c r="AK33" s="12" t="s">
        <v>12</v>
      </c>
      <c r="AL33" s="12" t="s">
        <v>12</v>
      </c>
      <c r="AM33" s="12">
        <v>625</v>
      </c>
      <c r="AN33" s="12" t="s">
        <v>12</v>
      </c>
      <c r="AO33" s="12" t="s">
        <v>12</v>
      </c>
      <c r="AP33" s="12">
        <v>627.9</v>
      </c>
      <c r="AQ33" s="12" t="s">
        <v>12</v>
      </c>
      <c r="AR33" s="12" t="s">
        <v>12</v>
      </c>
      <c r="AS33" s="12">
        <v>624.20000000000005</v>
      </c>
      <c r="AT33" s="12">
        <v>622.9</v>
      </c>
      <c r="AU33" s="12" t="s">
        <v>12</v>
      </c>
      <c r="AV33" s="12" t="s">
        <v>12</v>
      </c>
      <c r="AW33" s="12">
        <v>626.6</v>
      </c>
      <c r="AX33" s="12">
        <v>626.20000000000005</v>
      </c>
      <c r="AY33" s="12" t="s">
        <v>12</v>
      </c>
      <c r="AZ33" s="12" t="s">
        <v>12</v>
      </c>
      <c r="BA33" s="12">
        <v>626.9</v>
      </c>
      <c r="BB33" s="12">
        <v>630.4</v>
      </c>
      <c r="BC33" s="12" t="s">
        <v>12</v>
      </c>
      <c r="BD33" s="12" t="s">
        <v>12</v>
      </c>
      <c r="BE33" s="12">
        <v>630.9</v>
      </c>
      <c r="BF33" s="12">
        <v>631.4</v>
      </c>
      <c r="BG33" s="12">
        <v>624.20000000000005</v>
      </c>
      <c r="BH33" s="12">
        <v>628.20000000000005</v>
      </c>
      <c r="BI33" s="12">
        <v>607.6</v>
      </c>
      <c r="BJ33" s="12" t="s">
        <v>12</v>
      </c>
      <c r="BK33" s="12" t="s">
        <v>12</v>
      </c>
      <c r="BL33" s="12">
        <v>625.70000000000005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>
        <v>623.70000000000005</v>
      </c>
      <c r="BY33" s="12">
        <v>631.1</v>
      </c>
      <c r="BZ33" s="12" t="s">
        <v>12</v>
      </c>
      <c r="CA33" s="12" t="s">
        <v>12</v>
      </c>
      <c r="CB33" s="12" t="s">
        <v>12</v>
      </c>
      <c r="CC33" s="12" t="s">
        <v>12</v>
      </c>
      <c r="CD33" s="12" t="s">
        <v>12</v>
      </c>
    </row>
    <row r="34" spans="1:82" x14ac:dyDescent="0.35">
      <c r="A34" t="str">
        <f>IF(D34="","",(RIGHT(D34,LEN(D34)-SEARCH(" ",D34,1))))</f>
        <v>Leppert</v>
      </c>
      <c r="B34" t="str">
        <f>IF(D34="","",(LEFT(D34,SEARCH(" ",D34,1))))</f>
        <v xml:space="preserve">Victoria </v>
      </c>
      <c r="C34" s="12">
        <v>37</v>
      </c>
      <c r="D34" t="s">
        <v>166</v>
      </c>
      <c r="E34" s="12">
        <f>IF(COUNT(N34:CD34)=0,"", COUNT(N34:CD34))</f>
        <v>1</v>
      </c>
      <c r="F34" s="12">
        <f>_xlfn.IFS(E34="","",E34=1,1,E34=2,2,E34=3,3,E34=4,4,E34=5,5,E34&gt;5,5)</f>
        <v>1</v>
      </c>
      <c r="G34" s="71">
        <f>IFERROR(LARGE((N34:CD34),1),"")</f>
        <v>628.79999999999995</v>
      </c>
      <c r="H34" s="71" t="str">
        <f>IFERROR(LARGE((N34:CD34),2),"")</f>
        <v/>
      </c>
      <c r="I34" s="71" t="str">
        <f>IFERROR(LARGE((N34:CD34),3),"")</f>
        <v/>
      </c>
      <c r="J34" s="71" t="str">
        <f>IFERROR(LARGE((N34:CD34),4),"")</f>
        <v/>
      </c>
      <c r="K34" s="71" t="str">
        <f>IFERROR(LARGE((N34:CD34),5),"")</f>
        <v/>
      </c>
      <c r="L34" s="72">
        <f>IFERROR(AVERAGEIF(G34:K34,"&gt;0"),"")</f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>
        <v>628.79999999999995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  <c r="CD34" s="12" t="s">
        <v>12</v>
      </c>
    </row>
    <row r="35" spans="1:82" x14ac:dyDescent="0.35">
      <c r="A35" t="str">
        <f>IF(D35="","",(RIGHT(D35,LEN(D35)-SEARCH(" ",D35,1))))</f>
        <v>Maddalena</v>
      </c>
      <c r="B35" t="str">
        <f>IF(D35="","",(LEFT(D35,SEARCH(" ",D35,1))))</f>
        <v xml:space="preserve">Sagen </v>
      </c>
      <c r="C35" s="12">
        <v>3</v>
      </c>
      <c r="D35" s="11" t="s">
        <v>93</v>
      </c>
      <c r="E35" s="12">
        <f>IF(COUNT(N35:CD35)=0,"", COUNT(N35:CD35))</f>
        <v>7</v>
      </c>
      <c r="F35" s="12">
        <f>_xlfn.IFS(E35="","",E35=1,1,E35=2,2,E35=3,3,E35=4,4,E35=5,5,E35&gt;5,5)</f>
        <v>5</v>
      </c>
      <c r="G35" s="71">
        <f>IFERROR(LARGE((N35:CD35),1),"")</f>
        <v>632.6</v>
      </c>
      <c r="H35" s="71">
        <f>IFERROR(LARGE((N35:CD35),2),"")</f>
        <v>632</v>
      </c>
      <c r="I35" s="71">
        <f>IFERROR(LARGE((N35:CD35),3),"")</f>
        <v>631.4</v>
      </c>
      <c r="J35" s="71">
        <f>IFERROR(LARGE((N35:CD35),4),"")</f>
        <v>631.4</v>
      </c>
      <c r="K35" s="71">
        <f>IFERROR(LARGE((N35:CD35),5),"")</f>
        <v>630.5</v>
      </c>
      <c r="L35" s="72">
        <f>IFERROR(AVERAGEIF(G35:K35,"&gt;0"),"")</f>
        <v>631.58000000000004</v>
      </c>
      <c r="N35" s="12" t="s">
        <v>12</v>
      </c>
      <c r="O35" s="12" t="s">
        <v>12</v>
      </c>
      <c r="P35" s="12" t="s">
        <v>12</v>
      </c>
      <c r="Q35" s="12">
        <v>631.4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>
        <v>632</v>
      </c>
      <c r="Y35" s="12">
        <v>630.5</v>
      </c>
      <c r="Z35" s="12">
        <v>632.6</v>
      </c>
      <c r="AA35" s="12" t="s">
        <v>12</v>
      </c>
      <c r="AB35" s="12" t="s">
        <v>12</v>
      </c>
      <c r="AC35" s="12">
        <v>631.4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628.79999999999995</v>
      </c>
      <c r="BN35" s="12">
        <v>626.1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</row>
    <row r="36" spans="1:82" x14ac:dyDescent="0.35">
      <c r="A36" t="str">
        <f>IF(D36="","",(RIGHT(D36,LEN(D36)-SEARCH(" ",D36,1))))</f>
        <v>Martin</v>
      </c>
      <c r="B36" t="str">
        <f>IF(D36="","",(LEFT(D36,SEARCH(" ",D36,1))))</f>
        <v xml:space="preserve">Caroline </v>
      </c>
      <c r="C36" s="12">
        <v>29</v>
      </c>
      <c r="D36" t="s">
        <v>114</v>
      </c>
      <c r="E36" s="12">
        <f>IF(COUNT(N36:CD36)=0,"", COUNT(N36:CD36))</f>
        <v>5</v>
      </c>
      <c r="F36" s="12">
        <f>_xlfn.IFS(E36="","",E36=1,1,E36=2,2,E36=3,3,E36=4,4,E36=5,5,E36&gt;5,5)</f>
        <v>5</v>
      </c>
      <c r="G36" s="71">
        <f>IFERROR(LARGE((N36:CD36),1),"")</f>
        <v>627.6</v>
      </c>
      <c r="H36" s="71">
        <f>IFERROR(LARGE((N36:CD36),2),"")</f>
        <v>624.79999999999995</v>
      </c>
      <c r="I36" s="71">
        <f>IFERROR(LARGE((N36:CD36),3),"")</f>
        <v>623.4</v>
      </c>
      <c r="J36" s="71">
        <f>IFERROR(LARGE((N36:CD36),4),"")</f>
        <v>622.29999999999995</v>
      </c>
      <c r="K36" s="71">
        <f>IFERROR(LARGE((N36:CD36),5),"")</f>
        <v>616.1</v>
      </c>
      <c r="L36" s="72">
        <f>IFERROR(AVERAGEIF(G36:K36,"&gt;0"),"")</f>
        <v>622.84</v>
      </c>
      <c r="N36" s="12" t="s">
        <v>12</v>
      </c>
      <c r="O36" s="12" t="s">
        <v>12</v>
      </c>
      <c r="P36" s="12">
        <v>627.6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>
        <v>624.79999999999995</v>
      </c>
      <c r="Z36" s="12">
        <v>622.29999999999995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>
        <v>616.1</v>
      </c>
      <c r="BY36" s="12">
        <v>623.4</v>
      </c>
      <c r="BZ36" s="12" t="s">
        <v>12</v>
      </c>
      <c r="CA36" s="12" t="s">
        <v>12</v>
      </c>
      <c r="CB36" s="12" t="s">
        <v>12</v>
      </c>
      <c r="CC36" s="12" t="s">
        <v>12</v>
      </c>
      <c r="CD36" s="12" t="s">
        <v>12</v>
      </c>
    </row>
    <row r="37" spans="1:82" x14ac:dyDescent="0.35">
      <c r="A37" t="str">
        <f>IF(D37="","",(RIGHT(D37,LEN(D37)-SEARCH(" ",D37,1))))</f>
        <v>Palfrie</v>
      </c>
      <c r="B37" t="str">
        <f>IF(D37="","",(LEFT(D37,SEARCH(" ",D37,1))))</f>
        <v xml:space="preserve">Maggie </v>
      </c>
      <c r="C37" s="12">
        <v>41</v>
      </c>
      <c r="D37" t="s">
        <v>173</v>
      </c>
      <c r="E37" s="12">
        <f>IF(COUNT(N37:CD37)=0,"", COUNT(N37:CD37))</f>
        <v>6</v>
      </c>
      <c r="F37" s="12">
        <f>_xlfn.IFS(E37="","",E37=1,1,E37=2,2,E37=3,3,E37=4,4,E37=5,5,E37&gt;5,5)</f>
        <v>5</v>
      </c>
      <c r="G37" s="71">
        <f>IFERROR(LARGE((N37:CD37),1),"")</f>
        <v>625.5</v>
      </c>
      <c r="H37" s="71">
        <f>IFERROR(LARGE((N37:CD37),2),"")</f>
        <v>622.6</v>
      </c>
      <c r="I37" s="71">
        <f>IFERROR(LARGE((N37:CD37),3),"")</f>
        <v>619.4</v>
      </c>
      <c r="J37" s="71">
        <f>IFERROR(LARGE((N37:CD37),4),"")</f>
        <v>618.4</v>
      </c>
      <c r="K37" s="71">
        <f>IFERROR(LARGE((N37:CD37),5),"")</f>
        <v>616.70000000000005</v>
      </c>
      <c r="L37" s="72">
        <f>IFERROR(AVERAGEIF(G37:K37,"&gt;0"),"")</f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625.5</v>
      </c>
      <c r="BL37" s="12" t="s">
        <v>12</v>
      </c>
      <c r="BM37" s="12">
        <v>616.70000000000005</v>
      </c>
      <c r="BN37" s="12" t="s">
        <v>12</v>
      </c>
      <c r="BO37" s="12">
        <v>616.4</v>
      </c>
      <c r="BP37" s="12" t="s">
        <v>12</v>
      </c>
      <c r="BQ37" s="12" t="s">
        <v>12</v>
      </c>
      <c r="BR37" s="12" t="s">
        <v>12</v>
      </c>
      <c r="BS37" s="12">
        <v>622.6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>
        <v>618.4</v>
      </c>
      <c r="BY37" s="12">
        <v>619.4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</row>
    <row r="38" spans="1:82" x14ac:dyDescent="0.35">
      <c r="A38" t="str">
        <f>IF(D38="","",(RIGHT(D38,LEN(D38)-SEARCH(" ",D38,1))))</f>
        <v>Passmore</v>
      </c>
      <c r="B38" t="str">
        <f>IF(D38="","",(LEFT(D38,SEARCH(" ",D38,1))))</f>
        <v xml:space="preserve">Rylie </v>
      </c>
      <c r="C38" s="12">
        <v>30</v>
      </c>
      <c r="D38" t="s">
        <v>115</v>
      </c>
      <c r="E38" s="12">
        <f>IF(COUNT(N38:CD38)=0,"", COUNT(N38:CD38))</f>
        <v>6</v>
      </c>
      <c r="F38" s="12">
        <f>_xlfn.IFS(E38="","",E38=1,1,E38=2,2,E38=3,3,E38=4,4,E38=5,5,E38&gt;5,5)</f>
        <v>5</v>
      </c>
      <c r="G38" s="71">
        <f>IFERROR(LARGE((N38:CD38),1),"")</f>
        <v>626.5</v>
      </c>
      <c r="H38" s="71">
        <f>IFERROR(LARGE((N38:CD38),2),"")</f>
        <v>625.1</v>
      </c>
      <c r="I38" s="71">
        <f>IFERROR(LARGE((N38:CD38),3),"")</f>
        <v>621.6</v>
      </c>
      <c r="J38" s="71">
        <f>IFERROR(LARGE((N38:CD38),4),"")</f>
        <v>620.6</v>
      </c>
      <c r="K38" s="71">
        <f>IFERROR(LARGE((N38:CD38),5),"")</f>
        <v>620.29999999999995</v>
      </c>
      <c r="L38" s="72">
        <f>IFERROR(AVERAGEIF(G38:K38,"&gt;0"),"")</f>
        <v>622.81999999999994</v>
      </c>
      <c r="N38" s="12" t="s">
        <v>12</v>
      </c>
      <c r="O38" s="12" t="s">
        <v>12</v>
      </c>
      <c r="P38" s="12">
        <v>626.5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>
        <v>625.1</v>
      </c>
      <c r="Z38" s="12">
        <v>621.6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>
        <v>620.6</v>
      </c>
      <c r="AT38" s="12">
        <v>619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>
        <v>620.29999999999995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</row>
    <row r="39" spans="1:82" x14ac:dyDescent="0.35">
      <c r="A39" t="str">
        <f>IF(D39="","",(RIGHT(D39,LEN(D39)-SEARCH(" ",D39,1))))</f>
        <v>Perrin</v>
      </c>
      <c r="B39" t="str">
        <f>IF(D39="","",(LEFT(D39,SEARCH(" ",D39,1))))</f>
        <v xml:space="preserve">Natalie </v>
      </c>
      <c r="C39" s="12">
        <v>39</v>
      </c>
      <c r="D39" t="s">
        <v>168</v>
      </c>
      <c r="E39" s="12">
        <f>IF(COUNT(N39:CD39)=0,"", COUNT(N39:CD39))</f>
        <v>1</v>
      </c>
      <c r="F39" s="12">
        <f>_xlfn.IFS(E39="","",E39=1,1,E39=2,2,E39=3,3,E39=4,4,E39=5,5,E39&gt;5,5)</f>
        <v>1</v>
      </c>
      <c r="G39" s="71">
        <f>IFERROR(LARGE((N39:CD39),1),"")</f>
        <v>626.5</v>
      </c>
      <c r="H39" s="71" t="str">
        <f>IFERROR(LARGE((N39:CD39),2),"")</f>
        <v/>
      </c>
      <c r="I39" s="71" t="str">
        <f>IFERROR(LARGE((N39:CD39),3),"")</f>
        <v/>
      </c>
      <c r="J39" s="71" t="str">
        <f>IFERROR(LARGE((N39:CD39),4),"")</f>
        <v/>
      </c>
      <c r="K39" s="71" t="str">
        <f>IFERROR(LARGE((N39:CD39),5),"")</f>
        <v/>
      </c>
      <c r="L39" s="72">
        <f>IFERROR(AVERAGEIF(G39:K39,"&gt;0"),"")</f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626.5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  <c r="CD39" s="12" t="s">
        <v>12</v>
      </c>
    </row>
    <row r="40" spans="1:82" x14ac:dyDescent="0.35">
      <c r="A40" t="str">
        <f>IF(D40="","",(RIGHT(D40,LEN(D40)-SEARCH(" ",D40,1))))</f>
        <v>Probst</v>
      </c>
      <c r="B40" t="str">
        <f>IF(D40="","",(LEFT(D40,SEARCH(" ",D40,1))))</f>
        <v xml:space="preserve">Elizabeth </v>
      </c>
      <c r="C40" s="12">
        <v>15</v>
      </c>
      <c r="D40" t="s">
        <v>101</v>
      </c>
      <c r="E40" s="12">
        <f>IF(COUNT(N40:CD40)=0,"", COUNT(N40:CD40))</f>
        <v>12</v>
      </c>
      <c r="F40" s="12">
        <f>_xlfn.IFS(E40="","",E40=1,1,E40=2,2,E40=3,3,E40=4,4,E40=5,5,E40&gt;5,5)</f>
        <v>5</v>
      </c>
      <c r="G40" s="71">
        <f>IFERROR(LARGE((N40:CD40),1),"")</f>
        <v>629.79999999999995</v>
      </c>
      <c r="H40" s="71">
        <f>IFERROR(LARGE((N40:CD40),2),"")</f>
        <v>628.1</v>
      </c>
      <c r="I40" s="71">
        <f>IFERROR(LARGE((N40:CD40),3),"")</f>
        <v>626.4</v>
      </c>
      <c r="J40" s="71">
        <f>IFERROR(LARGE((N40:CD40),4),"")</f>
        <v>626.4</v>
      </c>
      <c r="K40" s="71">
        <f>IFERROR(LARGE((N40:CD40),5),"")</f>
        <v>625.20000000000005</v>
      </c>
      <c r="L40" s="72">
        <f>IFERROR(AVERAGEIF(G40:K40,"&gt;0"),"")</f>
        <v>627.18000000000006</v>
      </c>
      <c r="N40" s="12" t="s">
        <v>12</v>
      </c>
      <c r="O40" s="12">
        <v>628.1</v>
      </c>
      <c r="P40" s="12">
        <v>629.79999999999995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>
        <v>620.1</v>
      </c>
      <c r="Z40" s="12">
        <v>626.4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>
        <v>626.4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622.4</v>
      </c>
      <c r="AT40" s="12">
        <v>623.5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>
        <v>619</v>
      </c>
      <c r="BK40" s="12" t="s">
        <v>12</v>
      </c>
      <c r="BL40" s="12" t="s">
        <v>12</v>
      </c>
      <c r="BM40" s="12">
        <v>622.5</v>
      </c>
      <c r="BN40" s="12">
        <v>625.1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>
        <v>622.9</v>
      </c>
      <c r="BY40" s="12">
        <v>625.20000000000005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</row>
    <row r="41" spans="1:82" x14ac:dyDescent="0.35">
      <c r="A41" t="str">
        <f>IF(D41="","",(RIGHT(D41,LEN(D41)-SEARCH(" ",D41,1))))</f>
        <v>Rhode</v>
      </c>
      <c r="B41" t="str">
        <f>IF(D41="","",(LEFT(D41,SEARCH(" ",D41,1))))</f>
        <v xml:space="preserve">Emma </v>
      </c>
      <c r="C41" s="12">
        <v>32</v>
      </c>
      <c r="D41" t="s">
        <v>140</v>
      </c>
      <c r="E41" s="12">
        <f>IF(COUNT(N41:CD41)=0,"", COUNT(N41:CD41))</f>
        <v>2</v>
      </c>
      <c r="F41" s="12">
        <f>_xlfn.IFS(E41="","",E41=1,1,E41=2,2,E41=3,3,E41=4,4,E41=5,5,E41&gt;5,5)</f>
        <v>2</v>
      </c>
      <c r="G41" s="71">
        <f>IFERROR(LARGE((N41:CD41),1),"")</f>
        <v>629</v>
      </c>
      <c r="H41" s="71">
        <f>IFERROR(LARGE((N41:CD41),2),"")</f>
        <v>628.29999999999995</v>
      </c>
      <c r="I41" s="71" t="str">
        <f>IFERROR(LARGE((N41:CD41),3),"")</f>
        <v/>
      </c>
      <c r="J41" s="71" t="str">
        <f>IFERROR(LARGE((N41:CD41),4),"")</f>
        <v/>
      </c>
      <c r="K41" s="71" t="str">
        <f>IFERROR(LARGE((N41:CD41),5),"")</f>
        <v/>
      </c>
      <c r="L41" s="72">
        <f>IFERROR(AVERAGEIF(G41:K41,"&gt;0"),"")</f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628.29999999999995</v>
      </c>
      <c r="AT41" s="12">
        <v>629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</row>
    <row r="42" spans="1:82" x14ac:dyDescent="0.35">
      <c r="A42" t="str">
        <f>IF(D42="","",(RIGHT(D42,LEN(D42)-SEARCH(" ",D42,1))))</f>
        <v>Schmeltzer</v>
      </c>
      <c r="B42" t="str">
        <f>IF(D42="","",(LEFT(D42,SEARCH(" ",D42,1))))</f>
        <v xml:space="preserve">Elizabeth </v>
      </c>
      <c r="C42" s="12">
        <v>24</v>
      </c>
      <c r="D42" t="s">
        <v>109</v>
      </c>
      <c r="E42" s="12">
        <f>IF(COUNT(N42:CD42)=0,"", COUNT(N42:CD42))</f>
        <v>12</v>
      </c>
      <c r="F42" s="12">
        <f>_xlfn.IFS(E42="","",E42=1,1,E42=2,2,E42=3,3,E42=4,4,E42=5,5,E42&gt;5,5)</f>
        <v>5</v>
      </c>
      <c r="G42" s="71">
        <f>IFERROR(LARGE((N42:CD42),1),"")</f>
        <v>630.1</v>
      </c>
      <c r="H42" s="71">
        <f>IFERROR(LARGE((N42:CD42),2),"")</f>
        <v>628.5</v>
      </c>
      <c r="I42" s="71">
        <f>IFERROR(LARGE((N42:CD42),3),"")</f>
        <v>628.5</v>
      </c>
      <c r="J42" s="71">
        <f>IFERROR(LARGE((N42:CD42),4),"")</f>
        <v>628.29999999999995</v>
      </c>
      <c r="K42" s="71">
        <f>IFERROR(LARGE((N42:CD42),5),"")</f>
        <v>627.79999999999995</v>
      </c>
      <c r="L42" s="72">
        <f>IFERROR(AVERAGEIF(G42:K42,"&gt;0"),"")</f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625.70000000000005</v>
      </c>
      <c r="Z42" s="12">
        <v>627.20000000000005</v>
      </c>
      <c r="AA42" s="12">
        <v>627.79999999999995</v>
      </c>
      <c r="AB42" s="12">
        <v>626.9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>
        <v>618.9</v>
      </c>
      <c r="AO42" s="12">
        <v>622.1</v>
      </c>
      <c r="AP42" s="12" t="s">
        <v>12</v>
      </c>
      <c r="AQ42" s="12" t="s">
        <v>12</v>
      </c>
      <c r="AR42" s="12" t="s">
        <v>12</v>
      </c>
      <c r="AS42" s="12">
        <v>628.5</v>
      </c>
      <c r="AT42" s="12">
        <v>630.1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>
        <v>628.29999999999995</v>
      </c>
      <c r="AZ42" s="12">
        <v>628.5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626.79999999999995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>
        <v>627.5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</row>
    <row r="43" spans="1:82" x14ac:dyDescent="0.35">
      <c r="A43" t="str">
        <f>IF(D43="","",(RIGHT(D43,LEN(D43)-SEARCH(" ",D43,1))))</f>
        <v>Seabrooke</v>
      </c>
      <c r="B43" t="str">
        <f>IF(D43="","",(LEFT(D43,SEARCH(" ",D43,1))))</f>
        <v xml:space="preserve">Carley </v>
      </c>
      <c r="C43" s="12">
        <v>43</v>
      </c>
      <c r="D43" t="s">
        <v>136</v>
      </c>
      <c r="E43" s="12">
        <f>IF(COUNT(N43:CD43)=0,"", COUNT(N43:CD43))</f>
        <v>4</v>
      </c>
      <c r="F43" s="12">
        <f>_xlfn.IFS(E43="","",E43=1,1,E43=2,2,E43=3,3,E43=4,4,E43=5,5,E43&gt;5,5)</f>
        <v>4</v>
      </c>
      <c r="G43" s="71">
        <f>IFERROR(LARGE((N43:CD43),1),"")</f>
        <v>627.29999999999995</v>
      </c>
      <c r="H43" s="71">
        <f>IFERROR(LARGE((N43:CD43),2),"")</f>
        <v>623.79999999999995</v>
      </c>
      <c r="I43" s="71">
        <f>IFERROR(LARGE((N43:CD43),3),"")</f>
        <v>617.1</v>
      </c>
      <c r="J43" s="71">
        <f>IFERROR(LARGE((N43:CD43),4),"")</f>
        <v>615.5</v>
      </c>
      <c r="K43" s="71" t="str">
        <f>IFERROR(LARGE((N43:CD43),5),"")</f>
        <v/>
      </c>
      <c r="L43" s="72">
        <f>IFERROR(AVERAGEIF(G43:K43,"&gt;0"),"")</f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627.29999999999995</v>
      </c>
      <c r="BN43" s="12" t="s">
        <v>12</v>
      </c>
      <c r="BO43" s="12">
        <v>623.79999999999995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>
        <v>617.1</v>
      </c>
      <c r="BY43" s="12">
        <v>615.5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</row>
    <row r="44" spans="1:82" x14ac:dyDescent="0.35">
      <c r="A44" t="str">
        <f>IF(D44="","",(RIGHT(D44,LEN(D44)-SEARCH(" ",D44,1))))</f>
        <v>Singleton</v>
      </c>
      <c r="B44" t="str">
        <f>IF(D44="","",(LEFT(D44,SEARCH(" ",D44,1))))</f>
        <v xml:space="preserve">Hailey </v>
      </c>
      <c r="C44" s="12">
        <v>31</v>
      </c>
      <c r="D44" t="s">
        <v>116</v>
      </c>
      <c r="E44" s="12">
        <f>IF(COUNT(N44:CD44)=0,"", COUNT(N44:CD44))</f>
        <v>4</v>
      </c>
      <c r="F44" s="12">
        <f>_xlfn.IFS(E44="","",E44=1,1,E44=2,2,E44=3,3,E44=4,4,E44=5,5,E44&gt;5,5)</f>
        <v>4</v>
      </c>
      <c r="G44" s="71">
        <f>IFERROR(LARGE((N44:CD44),1),"")</f>
        <v>626.70000000000005</v>
      </c>
      <c r="H44" s="71">
        <f>IFERROR(LARGE((N44:CD44),2),"")</f>
        <v>618.4</v>
      </c>
      <c r="I44" s="71">
        <f>IFERROR(LARGE((N44:CD44),3),"")</f>
        <v>615.5</v>
      </c>
      <c r="J44" s="71">
        <f>IFERROR(LARGE((N44:CD44),4),"")</f>
        <v>611.79999999999995</v>
      </c>
      <c r="K44" s="71" t="str">
        <f>IFERROR(LARGE((N44:CD44),5),"")</f>
        <v/>
      </c>
      <c r="L44" s="72">
        <f>IFERROR(AVERAGEIF(G44:K44,"&gt;0"),"")</f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>
        <v>626.70000000000005</v>
      </c>
      <c r="AB44" s="12">
        <v>611.79999999999995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>
        <v>618.4</v>
      </c>
      <c r="BY44" s="12">
        <v>615.5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</row>
    <row r="45" spans="1:82" x14ac:dyDescent="0.35">
      <c r="A45" t="str">
        <f>IF(D45="","",(RIGHT(D45,LEN(D45)-SEARCH(" ",D45,1))))</f>
        <v>Spencer</v>
      </c>
      <c r="B45" t="str">
        <f>IF(D45="","",(LEFT(D45,SEARCH(" ",D45,1))))</f>
        <v xml:space="preserve">Elijah </v>
      </c>
      <c r="C45" s="12">
        <v>14</v>
      </c>
      <c r="D45" t="s">
        <v>100</v>
      </c>
      <c r="E45" s="12">
        <f>IF(COUNT(N45:CD45)=0,"", COUNT(N45:CD45))</f>
        <v>11</v>
      </c>
      <c r="F45" s="12">
        <f>_xlfn.IFS(E45="","",E45=1,1,E45=2,2,E45=3,3,E45=4,4,E45=5,5,E45&gt;5,5)</f>
        <v>5</v>
      </c>
      <c r="G45" s="71">
        <f>IFERROR(LARGE((N45:CD45),1),"")</f>
        <v>629.20000000000005</v>
      </c>
      <c r="H45" s="71">
        <f>IFERROR(LARGE((N45:CD45),2),"")</f>
        <v>628.5</v>
      </c>
      <c r="I45" s="71">
        <f>IFERROR(LARGE((N45:CD45),3),"")</f>
        <v>626.29999999999995</v>
      </c>
      <c r="J45" s="71">
        <f>IFERROR(LARGE((N45:CD45),4),"")</f>
        <v>625.5</v>
      </c>
      <c r="K45" s="71">
        <f>IFERROR(LARGE((N45:CD45),5),"")</f>
        <v>624.4</v>
      </c>
      <c r="L45" s="72">
        <f>IFERROR(AVERAGEIF(G45:K45,"&gt;0"),"")</f>
        <v>626.78</v>
      </c>
      <c r="N45" s="12" t="s">
        <v>12</v>
      </c>
      <c r="O45" s="12">
        <v>624.4</v>
      </c>
      <c r="P45" s="12">
        <v>621.29999999999995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>
        <v>626.29999999999995</v>
      </c>
      <c r="Z45" s="12">
        <v>622.79999999999995</v>
      </c>
      <c r="AA45" s="12">
        <v>624.29999999999995</v>
      </c>
      <c r="AB45" s="12">
        <v>624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>
        <v>625.5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>
        <v>623.1</v>
      </c>
      <c r="AT45" s="12">
        <v>621.5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>
        <v>629.20000000000005</v>
      </c>
      <c r="BY45" s="12">
        <v>628.5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</row>
    <row r="46" spans="1:82" x14ac:dyDescent="0.35">
      <c r="A46" t="str">
        <f>IF(D46="","",(RIGHT(D46,LEN(D46)-SEARCH(" ",D46,1))))</f>
        <v>Sullivan</v>
      </c>
      <c r="B46" t="str">
        <f>IF(D46="","",(LEFT(D46,SEARCH(" ",D46,1))))</f>
        <v xml:space="preserve">Katlyn </v>
      </c>
      <c r="C46" s="12">
        <v>44</v>
      </c>
      <c r="D46" t="s">
        <v>196</v>
      </c>
      <c r="E46" s="12">
        <f>IF(COUNT(N46:CD46)=0,"", COUNT(N46:CD46))</f>
        <v>2</v>
      </c>
      <c r="F46" s="12">
        <f>_xlfn.IFS(E46="","",E46=1,1,E46=2,2,E46=3,3,E46=4,4,E46=5,5,E46&gt;5,5)</f>
        <v>2</v>
      </c>
      <c r="G46" s="71">
        <f>IFERROR(LARGE((N46:CD46),1),"")</f>
        <v>626.5</v>
      </c>
      <c r="H46" s="71">
        <f>IFERROR(LARGE((N46:CD46),2),"")</f>
        <v>619.29999999999995</v>
      </c>
      <c r="I46" s="71" t="str">
        <f>IFERROR(LARGE((N46:CD46),3),"")</f>
        <v/>
      </c>
      <c r="J46" s="71" t="str">
        <f>IFERROR(LARGE((N46:CD46),4),"")</f>
        <v/>
      </c>
      <c r="K46" s="71" t="str">
        <f>IFERROR(LARGE((N46:CD46),5),"")</f>
        <v/>
      </c>
      <c r="L46" s="72">
        <f>IFERROR(AVERAGEIF(G46:K46,"&gt;0"),"")</f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>
        <v>626.5</v>
      </c>
      <c r="BY46" s="12">
        <v>619.29999999999995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</row>
    <row r="47" spans="1:82" x14ac:dyDescent="0.35">
      <c r="A47" t="str">
        <f>IF(D47="","",(RIGHT(D47,LEN(D47)-SEARCH(" ",D47,1))))</f>
        <v>Tucker</v>
      </c>
      <c r="B47" t="str">
        <f>IF(D47="","",(LEFT(D47,SEARCH(" ",D47,1))))</f>
        <v xml:space="preserve">Mary </v>
      </c>
      <c r="C47" s="12">
        <v>1</v>
      </c>
      <c r="D47" s="11" t="s">
        <v>91</v>
      </c>
      <c r="E47" s="12">
        <f>IF(COUNT(N47:CD47)=0,"", COUNT(N47:CD47))</f>
        <v>9</v>
      </c>
      <c r="F47" s="12">
        <f>_xlfn.IFS(E47="","",E47=1,1,E47=2,2,E47=3,3,E47=4,4,E47=5,5,E47&gt;5,5)</f>
        <v>5</v>
      </c>
      <c r="G47" s="71">
        <f>IFERROR(LARGE((N47:CD47),1),"")</f>
        <v>634.1</v>
      </c>
      <c r="H47" s="71">
        <f>IFERROR(LARGE((N47:CD47),2),"")</f>
        <v>633.5</v>
      </c>
      <c r="I47" s="71">
        <f>IFERROR(LARGE((N47:CD47),3),"")</f>
        <v>632.70000000000005</v>
      </c>
      <c r="J47" s="71">
        <f>IFERROR(LARGE((N47:CD47),4),"")</f>
        <v>632.70000000000005</v>
      </c>
      <c r="K47" s="71">
        <f>IFERROR(LARGE((N47:CD47),5),"")</f>
        <v>631.79999999999995</v>
      </c>
      <c r="L47" s="72">
        <f>IFERROR(AVERAGEIF(G47:K47,"&gt;0"),"")</f>
        <v>632.96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631.79999999999995</v>
      </c>
      <c r="U47" s="12" t="s">
        <v>12</v>
      </c>
      <c r="V47" s="12" t="s">
        <v>12</v>
      </c>
      <c r="W47" s="12" t="s">
        <v>12</v>
      </c>
      <c r="X47" s="12">
        <v>632.70000000000005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>
        <v>625.20000000000005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>
        <v>629.1</v>
      </c>
      <c r="BB47" s="12">
        <v>633.5</v>
      </c>
      <c r="BC47" s="12">
        <v>634.1</v>
      </c>
      <c r="BD47" s="12">
        <v>627.9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>
        <v>632.70000000000005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>
        <v>631.6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</row>
    <row r="48" spans="1:82" x14ac:dyDescent="0.35">
      <c r="A48" t="str">
        <f>IF(D48="","",(RIGHT(D48,LEN(D48)-SEARCH(" ",D48,1))))</f>
        <v>Valenta</v>
      </c>
      <c r="B48" t="str">
        <f>IF(D48="","",(LEFT(D48,SEARCH(" ",D48,1))))</f>
        <v xml:space="preserve">Carlee </v>
      </c>
      <c r="C48" s="12">
        <v>38</v>
      </c>
      <c r="D48" t="s">
        <v>167</v>
      </c>
      <c r="E48" s="12">
        <f>IF(COUNT(N48:CD48)=0,"", COUNT(N48:CD48))</f>
        <v>3</v>
      </c>
      <c r="F48" s="12">
        <f>_xlfn.IFS(E48="","",E48=1,1,E48=2,2,E48=3,3,E48=4,4,E48=5,5,E48&gt;5,5)</f>
        <v>3</v>
      </c>
      <c r="G48" s="71">
        <f>IFERROR(LARGE((N48:CD48),1),"")</f>
        <v>629.1</v>
      </c>
      <c r="H48" s="71">
        <f>IFERROR(LARGE((N48:CD48),2),"")</f>
        <v>627.1</v>
      </c>
      <c r="I48" s="71">
        <f>IFERROR(LARGE((N48:CD48),3),"")</f>
        <v>626.20000000000005</v>
      </c>
      <c r="J48" s="71" t="str">
        <f>IFERROR(LARGE((N48:CD48),4),"")</f>
        <v/>
      </c>
      <c r="K48" s="71" t="str">
        <f>IFERROR(LARGE((N48:CD48),5),"")</f>
        <v/>
      </c>
      <c r="L48" s="72">
        <f>IFERROR(AVERAGEIF(G48:K48,"&gt;0"),"")</f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>
        <v>627.1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>
        <v>626.20000000000005</v>
      </c>
      <c r="BY48" s="12">
        <v>629.1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</row>
    <row r="49" spans="1:82" x14ac:dyDescent="0.35">
      <c r="A49" t="str">
        <f>IF(D49="","",(RIGHT(D49,LEN(D49)-SEARCH(" ",D49,1))))</f>
        <v>Walrath</v>
      </c>
      <c r="B49" t="str">
        <f>IF(D49="","",(LEFT(D49,SEARCH(" ",D49,1))))</f>
        <v xml:space="preserve">Emme </v>
      </c>
      <c r="C49" s="12">
        <v>7</v>
      </c>
      <c r="D49" t="s">
        <v>95</v>
      </c>
      <c r="E49" s="12">
        <f>IF(COUNT(N49:CD49)=0,"", COUNT(N49:CD49))</f>
        <v>10</v>
      </c>
      <c r="F49" s="12">
        <f>_xlfn.IFS(E49="","",E49=1,1,E49=2,2,E49=3,3,E49=4,4,E49=5,5,E49&gt;5,5)</f>
        <v>5</v>
      </c>
      <c r="G49" s="71">
        <f>IFERROR(LARGE((N49:CD49),1),"")</f>
        <v>628.29999999999995</v>
      </c>
      <c r="H49" s="71">
        <f>IFERROR(LARGE((N49:CD49),2),"")</f>
        <v>627.70000000000005</v>
      </c>
      <c r="I49" s="71">
        <f>IFERROR(LARGE((N49:CD49),3),"")</f>
        <v>627.4</v>
      </c>
      <c r="J49" s="71">
        <f>IFERROR(LARGE((N49:CD49),4),"")</f>
        <v>626</v>
      </c>
      <c r="K49" s="71">
        <f>IFERROR(LARGE((N49:CD49),5),"")</f>
        <v>625.5</v>
      </c>
      <c r="L49" s="72">
        <f>IFERROR(AVERAGEIF(G49:K49,"&gt;0"),"")</f>
        <v>626.98</v>
      </c>
      <c r="N49" s="12" t="s">
        <v>12</v>
      </c>
      <c r="O49" s="12">
        <v>628.29999999999995</v>
      </c>
      <c r="P49" s="12">
        <v>627.70000000000005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>
        <v>624.1</v>
      </c>
      <c r="Z49" s="12">
        <v>625.4</v>
      </c>
      <c r="AA49" s="12">
        <v>623.70000000000005</v>
      </c>
      <c r="AB49" s="12">
        <v>626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>
        <v>627.4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>
        <v>625.5</v>
      </c>
      <c r="AT49" s="12">
        <v>623.6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623.5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</row>
    <row r="50" spans="1:82" x14ac:dyDescent="0.35">
      <c r="A50" t="str">
        <f>IF(D50="","",(RIGHT(D50,LEN(D50)-SEARCH(" ",D50,1))))</f>
        <v>Weisz</v>
      </c>
      <c r="B50" t="str">
        <f>IF(D50="","",(LEFT(D50,SEARCH(" ",D50,1))))</f>
        <v xml:space="preserve">Ali </v>
      </c>
      <c r="C50" s="12">
        <v>2</v>
      </c>
      <c r="D50" s="11" t="s">
        <v>92</v>
      </c>
      <c r="E50" s="12">
        <f>IF(COUNT(N50:CD50)=0,"", COUNT(N50:CD50))</f>
        <v>18</v>
      </c>
      <c r="F50" s="12">
        <f>_xlfn.IFS(E50="","",E50=1,1,E50=2,2,E50=3,3,E50=4,4,E50=5,5,E50&gt;5,5)</f>
        <v>5</v>
      </c>
      <c r="G50" s="71">
        <f>IFERROR(LARGE((N50:CD50),1),"")</f>
        <v>631.4</v>
      </c>
      <c r="H50" s="71">
        <f>IFERROR(LARGE((N50:CD50),2),"")</f>
        <v>630.70000000000005</v>
      </c>
      <c r="I50" s="71">
        <f>IFERROR(LARGE((N50:CD50),3),"")</f>
        <v>630.20000000000005</v>
      </c>
      <c r="J50" s="71">
        <f>IFERROR(LARGE((N50:CD50),4),"")</f>
        <v>629.9</v>
      </c>
      <c r="K50" s="71">
        <f>IFERROR(LARGE((N50:CD50),5),"")</f>
        <v>629.79999999999995</v>
      </c>
      <c r="L50" s="72">
        <f>IFERROR(AVERAGEIF(G50:K50,"&gt;0"),"")</f>
        <v>630.4</v>
      </c>
      <c r="N50" s="12" t="s">
        <v>12</v>
      </c>
      <c r="O50" s="12" t="s">
        <v>12</v>
      </c>
      <c r="P50" s="12" t="s">
        <v>12</v>
      </c>
      <c r="Q50" s="12">
        <v>624.6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>
        <v>630.70000000000005</v>
      </c>
      <c r="Y50" s="12">
        <v>629.79999999999995</v>
      </c>
      <c r="Z50" s="12">
        <v>631.4</v>
      </c>
      <c r="AA50" s="12">
        <v>626.5</v>
      </c>
      <c r="AB50" s="12">
        <v>629.29999999999995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>
        <v>623.6</v>
      </c>
      <c r="AO50" s="12">
        <v>627.79999999999995</v>
      </c>
      <c r="AP50" s="12" t="s">
        <v>12</v>
      </c>
      <c r="AQ50" s="12">
        <v>628.4</v>
      </c>
      <c r="AR50" s="12">
        <v>629.9</v>
      </c>
      <c r="AS50" s="12">
        <v>628.70000000000005</v>
      </c>
      <c r="AT50" s="12">
        <v>627.20000000000005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>
        <v>628.79999999999995</v>
      </c>
      <c r="BB50" s="12">
        <v>629.5</v>
      </c>
      <c r="BC50" s="12">
        <v>630.20000000000005</v>
      </c>
      <c r="BD50" s="12">
        <v>624.9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>
        <v>627.4</v>
      </c>
      <c r="BN50" s="12">
        <v>626.29999999999995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</row>
    <row r="51" spans="1:82" x14ac:dyDescent="0.35">
      <c r="A51" t="str">
        <f>IF(D51="","",(RIGHT(D51,LEN(D51)-SEARCH(" ",D51,1))))</f>
        <v>White</v>
      </c>
      <c r="B51" t="str">
        <f>IF(D51="","",(LEFT(D51,SEARCH(" ",D51,1))))</f>
        <v xml:space="preserve">Anne </v>
      </c>
      <c r="C51" s="12">
        <v>33</v>
      </c>
      <c r="D51" t="s">
        <v>134</v>
      </c>
      <c r="E51" s="12">
        <f>IF(COUNT(N51:CD51)=0,"", COUNT(N51:CD51))</f>
        <v>2</v>
      </c>
      <c r="F51" s="12">
        <f>_xlfn.IFS(E51="","",E51=1,1,E51=2,2,E51=3,3,E51=4,4,E51=5,5,E51&gt;5,5)</f>
        <v>2</v>
      </c>
      <c r="G51" s="71">
        <f>IFERROR(LARGE((N51:CD51),1),"")</f>
        <v>626.6</v>
      </c>
      <c r="H51" s="71">
        <f>IFERROR(LARGE((N51:CD51),2),"")</f>
        <v>625</v>
      </c>
      <c r="I51" s="71" t="str">
        <f>IFERROR(LARGE((N51:CD51),3),"")</f>
        <v/>
      </c>
      <c r="J51" s="71" t="str">
        <f>IFERROR(LARGE((N51:CD51),4),"")</f>
        <v/>
      </c>
      <c r="K51" s="71" t="str">
        <f>IFERROR(LARGE((N51:CD51),5),"")</f>
        <v/>
      </c>
      <c r="L51" s="72">
        <f>IFERROR(AVERAGEIF(G51:K51,"&gt;0"),"")</f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>
        <v>625</v>
      </c>
      <c r="AT51" s="12">
        <v>626.6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</row>
    <row r="52" spans="1:82" x14ac:dyDescent="0.35">
      <c r="A52" t="str">
        <f>IF(D52="","",(RIGHT(D52,LEN(D52)-SEARCH(" ",D52,1))))</f>
        <v>Wytko</v>
      </c>
      <c r="B52" t="str">
        <f>IF(D52="","",(LEFT(D52,SEARCH(" ",D52,1))))</f>
        <v xml:space="preserve">Lily </v>
      </c>
      <c r="C52" s="12">
        <v>34</v>
      </c>
      <c r="D52" t="s">
        <v>142</v>
      </c>
      <c r="E52" s="12">
        <f>IF(COUNT(N52:CD52)=0,"", COUNT(N52:CD52))</f>
        <v>4</v>
      </c>
      <c r="F52" s="12">
        <f>_xlfn.IFS(E52="","",E52=1,1,E52=2,2,E52=3,3,E52=4,4,E52=5,5,E52&gt;5,5)</f>
        <v>4</v>
      </c>
      <c r="G52" s="71">
        <f>IFERROR(LARGE((N52:CD52),1),"")</f>
        <v>628</v>
      </c>
      <c r="H52" s="71">
        <f>IFERROR(LARGE((N52:CD52),2),"")</f>
        <v>623.9</v>
      </c>
      <c r="I52" s="71">
        <f>IFERROR(LARGE((N52:CD52),3),"")</f>
        <v>621.5</v>
      </c>
      <c r="J52" s="71">
        <f>IFERROR(LARGE((N52:CD52),4),"")</f>
        <v>621.29999999999995</v>
      </c>
      <c r="K52" s="71" t="str">
        <f>IFERROR(LARGE((N52:CD52),5),"")</f>
        <v/>
      </c>
      <c r="L52" s="72">
        <f>IFERROR(AVERAGEIF(G52:K52,"&gt;0"),"")</f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>
        <v>628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>
        <v>623.9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>
        <v>621.29999999999995</v>
      </c>
      <c r="BY52" s="12">
        <v>621.5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</row>
    <row r="53" spans="1:82" x14ac:dyDescent="0.35">
      <c r="A53" t="str">
        <f>IF(D53="","",(RIGHT(D53,LEN(D53)-SEARCH(" ",D53,1))))</f>
        <v>Zaun</v>
      </c>
      <c r="B53" t="str">
        <f>IF(D53="","",(LEFT(D53,SEARCH(" ",D53,1))))</f>
        <v xml:space="preserve">Katie </v>
      </c>
      <c r="C53" s="12">
        <v>6</v>
      </c>
      <c r="D53" t="s">
        <v>94</v>
      </c>
      <c r="E53" s="12">
        <f>IF(COUNT(N53:CD53)=0,"", COUNT(N53:CD53))</f>
        <v>9</v>
      </c>
      <c r="F53" s="12">
        <f>_xlfn.IFS(E53="","",E53=1,1,E53=2,2,E53=3,3,E53=4,4,E53=5,5,E53&gt;5,5)</f>
        <v>5</v>
      </c>
      <c r="G53" s="71">
        <f>IFERROR(LARGE((N53:CD53),1),"")</f>
        <v>630.9</v>
      </c>
      <c r="H53" s="71">
        <f>IFERROR(LARGE((N53:CD53),2),"")</f>
        <v>630.4</v>
      </c>
      <c r="I53" s="71">
        <f>IFERROR(LARGE((N53:CD53),3),"")</f>
        <v>630.20000000000005</v>
      </c>
      <c r="J53" s="71">
        <f>IFERROR(LARGE((N53:CD53),4),"")</f>
        <v>630.1</v>
      </c>
      <c r="K53" s="71">
        <f>IFERROR(LARGE((N53:CD53),5),"")</f>
        <v>629.29999999999995</v>
      </c>
      <c r="L53" s="72">
        <f>IFERROR(AVERAGEIF(G53:K53,"&gt;0"),"")</f>
        <v>630.17999999999995</v>
      </c>
      <c r="N53" s="12" t="s">
        <v>12</v>
      </c>
      <c r="O53" s="12">
        <v>627.20000000000005</v>
      </c>
      <c r="P53" s="12">
        <v>630.4</v>
      </c>
      <c r="Q53" s="12" t="s">
        <v>12</v>
      </c>
      <c r="R53" s="12" t="s">
        <v>12</v>
      </c>
      <c r="S53" s="12" t="s">
        <v>12</v>
      </c>
      <c r="T53" s="12">
        <v>626.20000000000005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629.29999999999995</v>
      </c>
      <c r="Z53" s="12">
        <v>622.6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>
        <v>630.1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>
        <v>627</v>
      </c>
      <c r="AT53" s="12">
        <v>630.9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630.20000000000005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  <c r="CD53" s="12" t="s">
        <v>12</v>
      </c>
    </row>
    <row r="54" spans="1:82" x14ac:dyDescent="0.35">
      <c r="A54" t="str">
        <f>IF(D54="","",(RIGHT(D54,LEN(D54)-SEARCH(" ",D54,1))))</f>
        <v>Zych</v>
      </c>
      <c r="B54" t="str">
        <f>IF(D54="","",(LEFT(D54,SEARCH(" ",D54,1))))</f>
        <v xml:space="preserve">Gabriela </v>
      </c>
      <c r="C54" s="12">
        <v>20</v>
      </c>
      <c r="D54" t="s">
        <v>105</v>
      </c>
      <c r="E54" s="12">
        <f>IF(COUNT(N54:CD54)=0,"", COUNT(N54:CD54))</f>
        <v>6</v>
      </c>
      <c r="F54" s="12">
        <f>_xlfn.IFS(E54="","",E54=1,1,E54=2,2,E54=3,3,E54=4,4,E54=5,5,E54&gt;5,5)</f>
        <v>5</v>
      </c>
      <c r="G54" s="71">
        <f>IFERROR(LARGE((N54:CD54),1),"")</f>
        <v>625.4</v>
      </c>
      <c r="H54" s="71">
        <f>IFERROR(LARGE((N54:CD54),2),"")</f>
        <v>624.9</v>
      </c>
      <c r="I54" s="71">
        <f>IFERROR(LARGE((N54:CD54),3),"")</f>
        <v>623.29999999999995</v>
      </c>
      <c r="J54" s="71">
        <f>IFERROR(LARGE((N54:CD54),4),"")</f>
        <v>622.9</v>
      </c>
      <c r="K54" s="71">
        <f>IFERROR(LARGE((N54:CD54),5),"")</f>
        <v>621.79999999999995</v>
      </c>
      <c r="L54" s="72">
        <f>IFERROR(AVERAGEIF(G54:K54,"&gt;0"),"")</f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>
        <v>625.4</v>
      </c>
      <c r="Z54" s="12">
        <v>621.79999999999995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>
        <v>621</v>
      </c>
      <c r="AT54" s="12">
        <v>622.9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>
        <v>624.9</v>
      </c>
      <c r="BY54" s="12">
        <v>623.29999999999995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</row>
    <row r="55" spans="1:82" x14ac:dyDescent="0.35">
      <c r="A55" t="str">
        <f t="shared" ref="A53:A72" si="0">IF(D55="","",(RIGHT(D55,LEN(D55)-SEARCH(" ",D55,1))))</f>
        <v/>
      </c>
      <c r="B55" t="str">
        <f t="shared" ref="B53:B72" si="1">IF(D55="","",(LEFT(D55,SEARCH(" ",D55,1))))</f>
        <v/>
      </c>
      <c r="C55" s="12">
        <v>47</v>
      </c>
      <c r="E55" s="12" t="str">
        <f t="shared" ref="E46:E77" si="2">IF(COUNT(N55:CD55)=0,"", COUNT(N55:CD55))</f>
        <v/>
      </c>
      <c r="F55" s="12" t="str">
        <f t="shared" ref="F53:F72" si="3">_xlfn.IFS(E55="","",E55=1,1,E55=2,2,E55=3,3,E55=4,4,E55=5,5,E55&gt;5,5)</f>
        <v/>
      </c>
      <c r="G55" s="71" t="str">
        <f t="shared" ref="G46:G77" si="4">IFERROR(LARGE((N55:CD55),1),"")</f>
        <v/>
      </c>
      <c r="H55" s="71" t="str">
        <f t="shared" ref="H46:H77" si="5">IFERROR(LARGE((N55:CD55),2),"")</f>
        <v/>
      </c>
      <c r="I55" s="71" t="str">
        <f t="shared" ref="I46:I77" si="6">IFERROR(LARGE((N55:CD55),3),"")</f>
        <v/>
      </c>
      <c r="J55" s="71" t="str">
        <f t="shared" ref="J46:J76" si="7">IFERROR(LARGE((N55:CD55),4),"")</f>
        <v/>
      </c>
      <c r="K55" s="71" t="str">
        <f t="shared" ref="K46:K77" si="8">IFERROR(LARGE((N55:CD55),5),"")</f>
        <v/>
      </c>
      <c r="L55" s="72" t="str">
        <f t="shared" ref="L53:L72" si="9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</row>
    <row r="56" spans="1:82" x14ac:dyDescent="0.35">
      <c r="A56" t="str">
        <f t="shared" si="0"/>
        <v/>
      </c>
      <c r="B56" t="str">
        <f t="shared" si="1"/>
        <v/>
      </c>
      <c r="C56" s="12">
        <v>48</v>
      </c>
      <c r="E56" s="12" t="str">
        <f t="shared" si="2"/>
        <v/>
      </c>
      <c r="F56" s="12" t="str">
        <f t="shared" si="3"/>
        <v/>
      </c>
      <c r="G56" s="71" t="str">
        <f t="shared" si="4"/>
        <v/>
      </c>
      <c r="H56" s="71" t="str">
        <f t="shared" si="5"/>
        <v/>
      </c>
      <c r="I56" s="71" t="str">
        <f t="shared" si="6"/>
        <v/>
      </c>
      <c r="J56" s="71" t="str">
        <f t="shared" si="7"/>
        <v/>
      </c>
      <c r="K56" s="71" t="str">
        <f t="shared" si="8"/>
        <v/>
      </c>
      <c r="L56" s="72" t="str">
        <f t="shared" si="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  <c r="CD56" s="12" t="s">
        <v>12</v>
      </c>
    </row>
    <row r="57" spans="1:82" x14ac:dyDescent="0.35">
      <c r="A57" t="str">
        <f t="shared" si="0"/>
        <v/>
      </c>
      <c r="B57" t="str">
        <f t="shared" si="1"/>
        <v/>
      </c>
      <c r="C57" s="12">
        <v>49</v>
      </c>
      <c r="E57" s="12" t="str">
        <f t="shared" si="2"/>
        <v/>
      </c>
      <c r="F57" s="12" t="str">
        <f t="shared" si="3"/>
        <v/>
      </c>
      <c r="G57" s="71" t="str">
        <f t="shared" si="4"/>
        <v/>
      </c>
      <c r="H57" s="71" t="str">
        <f t="shared" si="5"/>
        <v/>
      </c>
      <c r="I57" s="71" t="str">
        <f t="shared" si="6"/>
        <v/>
      </c>
      <c r="J57" s="71" t="str">
        <f t="shared" si="7"/>
        <v/>
      </c>
      <c r="K57" s="71" t="str">
        <f t="shared" si="8"/>
        <v/>
      </c>
      <c r="L57" s="72" t="str">
        <f t="shared" si="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</row>
    <row r="58" spans="1:82" x14ac:dyDescent="0.35">
      <c r="A58" t="str">
        <f t="shared" si="0"/>
        <v/>
      </c>
      <c r="B58" t="str">
        <f t="shared" si="1"/>
        <v/>
      </c>
      <c r="C58" s="12">
        <v>50</v>
      </c>
      <c r="E58" s="12" t="str">
        <f t="shared" si="2"/>
        <v/>
      </c>
      <c r="F58" s="12" t="str">
        <f t="shared" si="3"/>
        <v/>
      </c>
      <c r="G58" s="71" t="str">
        <f t="shared" si="4"/>
        <v/>
      </c>
      <c r="H58" s="71" t="str">
        <f t="shared" si="5"/>
        <v/>
      </c>
      <c r="I58" s="71" t="str">
        <f t="shared" si="6"/>
        <v/>
      </c>
      <c r="J58" s="71" t="str">
        <f t="shared" si="7"/>
        <v/>
      </c>
      <c r="K58" s="71" t="str">
        <f t="shared" si="8"/>
        <v/>
      </c>
      <c r="L58" s="72" t="str">
        <f t="shared" si="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</row>
    <row r="59" spans="1:82" x14ac:dyDescent="0.35">
      <c r="A59" t="str">
        <f t="shared" si="0"/>
        <v/>
      </c>
      <c r="B59" t="str">
        <f t="shared" si="1"/>
        <v/>
      </c>
      <c r="C59" s="12">
        <v>51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</row>
    <row r="60" spans="1:82" x14ac:dyDescent="0.35">
      <c r="A60" t="str">
        <f t="shared" si="0"/>
        <v/>
      </c>
      <c r="B60" t="str">
        <f t="shared" si="1"/>
        <v/>
      </c>
      <c r="C60" s="12">
        <v>52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</row>
    <row r="61" spans="1:82" x14ac:dyDescent="0.35">
      <c r="A61" t="str">
        <f t="shared" si="0"/>
        <v/>
      </c>
      <c r="B61" t="str">
        <f t="shared" si="1"/>
        <v/>
      </c>
      <c r="C61" s="12">
        <v>53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</row>
    <row r="62" spans="1:82" x14ac:dyDescent="0.35">
      <c r="A62" t="str">
        <f t="shared" si="0"/>
        <v/>
      </c>
      <c r="B62" t="str">
        <f t="shared" si="1"/>
        <v/>
      </c>
      <c r="C62" s="12">
        <v>54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</row>
    <row r="63" spans="1:82" x14ac:dyDescent="0.35">
      <c r="A63" t="str">
        <f t="shared" si="0"/>
        <v/>
      </c>
      <c r="B63" t="str">
        <f t="shared" si="1"/>
        <v/>
      </c>
      <c r="C63" s="12">
        <v>55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</row>
    <row r="64" spans="1:82" x14ac:dyDescent="0.35">
      <c r="A64" t="str">
        <f t="shared" si="0"/>
        <v/>
      </c>
      <c r="B64" t="str">
        <f t="shared" si="1"/>
        <v/>
      </c>
      <c r="C64" s="12">
        <v>56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</row>
    <row r="65" spans="1:82" x14ac:dyDescent="0.35">
      <c r="A65" t="str">
        <f t="shared" si="0"/>
        <v/>
      </c>
      <c r="B65" t="str">
        <f t="shared" si="1"/>
        <v/>
      </c>
      <c r="C65" s="12">
        <v>57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</row>
    <row r="66" spans="1:82" x14ac:dyDescent="0.35">
      <c r="A66" t="str">
        <f t="shared" si="0"/>
        <v/>
      </c>
      <c r="B66" t="str">
        <f t="shared" si="1"/>
        <v/>
      </c>
      <c r="C66" s="12">
        <v>58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</row>
    <row r="67" spans="1:82" x14ac:dyDescent="0.35">
      <c r="A67" t="str">
        <f t="shared" si="0"/>
        <v/>
      </c>
      <c r="B67" t="str">
        <f t="shared" si="1"/>
        <v/>
      </c>
      <c r="C67" s="12">
        <v>59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</row>
    <row r="68" spans="1:82" x14ac:dyDescent="0.35">
      <c r="A68" t="str">
        <f t="shared" si="0"/>
        <v/>
      </c>
      <c r="B68" t="str">
        <f t="shared" si="1"/>
        <v/>
      </c>
      <c r="C68" s="12">
        <v>60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</row>
    <row r="69" spans="1:82" x14ac:dyDescent="0.35">
      <c r="A69" t="str">
        <f t="shared" si="0"/>
        <v/>
      </c>
      <c r="B69" t="str">
        <f t="shared" si="1"/>
        <v/>
      </c>
      <c r="C69" s="12">
        <v>61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</row>
    <row r="70" spans="1:82" x14ac:dyDescent="0.35">
      <c r="A70" t="str">
        <f t="shared" si="0"/>
        <v/>
      </c>
      <c r="B70" t="str">
        <f t="shared" si="1"/>
        <v/>
      </c>
      <c r="C70" s="12">
        <v>62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</row>
    <row r="71" spans="1:82" x14ac:dyDescent="0.35">
      <c r="A71" t="str">
        <f t="shared" si="0"/>
        <v/>
      </c>
      <c r="B71" t="str">
        <f t="shared" si="1"/>
        <v/>
      </c>
      <c r="C71" s="12">
        <v>63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</row>
    <row r="72" spans="1:82" x14ac:dyDescent="0.35">
      <c r="A72" t="str">
        <f t="shared" si="0"/>
        <v/>
      </c>
      <c r="B72" t="str">
        <f t="shared" si="1"/>
        <v/>
      </c>
      <c r="C72" s="12">
        <v>64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</row>
    <row r="73" spans="1:82" x14ac:dyDescent="0.35">
      <c r="A73" t="str">
        <f t="shared" ref="A73:A83" si="10">IF(D73="","",(RIGHT(D73,LEN(D73)-SEARCH(" ",D73,1))))</f>
        <v/>
      </c>
      <c r="B73" t="str">
        <f t="shared" ref="B73:B83" si="11">IF(D73="","",(LEFT(D73,SEARCH(" ",D73,1))))</f>
        <v/>
      </c>
      <c r="C73" s="12">
        <v>65</v>
      </c>
      <c r="E73" s="12" t="str">
        <f t="shared" si="2"/>
        <v/>
      </c>
      <c r="F73" s="12" t="str">
        <f t="shared" ref="F73:F83" si="12">_xlfn.IFS(E73="","",E73=1,1,E73=2,2,E73=3,3,E73=4,4,E73=5,5,E73&gt;5,5)</f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ref="L73:L83" si="1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</row>
    <row r="74" spans="1:82" x14ac:dyDescent="0.35">
      <c r="A74" t="str">
        <f t="shared" si="10"/>
        <v/>
      </c>
      <c r="B74" t="str">
        <f t="shared" si="11"/>
        <v/>
      </c>
      <c r="C74" s="12">
        <v>66</v>
      </c>
      <c r="E74" s="12" t="str">
        <f t="shared" si="2"/>
        <v/>
      </c>
      <c r="F74" s="12" t="str">
        <f t="shared" si="12"/>
        <v/>
      </c>
      <c r="G74" s="71" t="str">
        <f t="shared" si="4"/>
        <v/>
      </c>
      <c r="H74" s="71" t="str">
        <f t="shared" si="5"/>
        <v/>
      </c>
      <c r="I74" s="71" t="str">
        <f t="shared" si="6"/>
        <v/>
      </c>
      <c r="J74" s="71" t="str">
        <f t="shared" si="7"/>
        <v/>
      </c>
      <c r="K74" s="71" t="str">
        <f t="shared" si="8"/>
        <v/>
      </c>
      <c r="L74" s="72" t="str">
        <f t="shared" si="1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</row>
    <row r="75" spans="1:82" x14ac:dyDescent="0.35">
      <c r="A75" t="str">
        <f t="shared" si="10"/>
        <v/>
      </c>
      <c r="B75" t="str">
        <f t="shared" si="11"/>
        <v/>
      </c>
      <c r="C75" s="12">
        <v>67</v>
      </c>
      <c r="E75" s="12" t="str">
        <f t="shared" si="2"/>
        <v/>
      </c>
      <c r="F75" s="12" t="str">
        <f t="shared" si="12"/>
        <v/>
      </c>
      <c r="G75" s="71" t="str">
        <f t="shared" si="4"/>
        <v/>
      </c>
      <c r="H75" s="71" t="str">
        <f t="shared" si="5"/>
        <v/>
      </c>
      <c r="I75" s="71" t="str">
        <f t="shared" si="6"/>
        <v/>
      </c>
      <c r="J75" s="71" t="str">
        <f t="shared" si="7"/>
        <v/>
      </c>
      <c r="K75" s="71" t="str">
        <f t="shared" si="8"/>
        <v/>
      </c>
      <c r="L75" s="72" t="str">
        <f t="shared" si="1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</row>
    <row r="76" spans="1:82" x14ac:dyDescent="0.35">
      <c r="A76" t="str">
        <f t="shared" si="10"/>
        <v/>
      </c>
      <c r="B76" t="str">
        <f t="shared" si="11"/>
        <v/>
      </c>
      <c r="C76" s="12">
        <v>68</v>
      </c>
      <c r="E76" s="12" t="str">
        <f t="shared" si="2"/>
        <v/>
      </c>
      <c r="F76" s="12" t="str">
        <f t="shared" si="12"/>
        <v/>
      </c>
      <c r="G76" s="71" t="str">
        <f t="shared" si="4"/>
        <v/>
      </c>
      <c r="H76" s="71" t="str">
        <f t="shared" si="5"/>
        <v/>
      </c>
      <c r="I76" s="71" t="str">
        <f t="shared" si="6"/>
        <v/>
      </c>
      <c r="J76" s="71" t="str">
        <f t="shared" si="7"/>
        <v/>
      </c>
      <c r="K76" s="71" t="str">
        <f t="shared" si="8"/>
        <v/>
      </c>
      <c r="L76" s="72" t="str">
        <f t="shared" si="1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</row>
    <row r="77" spans="1:82" x14ac:dyDescent="0.35">
      <c r="A77" t="str">
        <f t="shared" si="10"/>
        <v/>
      </c>
      <c r="B77" t="str">
        <f t="shared" si="11"/>
        <v/>
      </c>
      <c r="C77" s="12">
        <v>69</v>
      </c>
      <c r="E77" s="12" t="str">
        <f t="shared" si="2"/>
        <v/>
      </c>
      <c r="F77" s="12" t="str">
        <f t="shared" si="12"/>
        <v/>
      </c>
      <c r="G77" s="71" t="str">
        <f t="shared" si="4"/>
        <v/>
      </c>
      <c r="H77" s="71" t="str">
        <f t="shared" si="5"/>
        <v/>
      </c>
      <c r="I77" s="71" t="str">
        <f t="shared" si="6"/>
        <v/>
      </c>
      <c r="J77" s="71" t="str">
        <f t="shared" ref="J77:J83" si="14">IFERROR(LARGE((N77:CD77),4),"")</f>
        <v/>
      </c>
      <c r="K77" s="71" t="str">
        <f t="shared" si="8"/>
        <v/>
      </c>
      <c r="L77" s="72" t="str">
        <f t="shared" si="1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</row>
    <row r="78" spans="1:82" x14ac:dyDescent="0.35">
      <c r="A78" t="str">
        <f t="shared" si="10"/>
        <v/>
      </c>
      <c r="B78" t="str">
        <f t="shared" si="11"/>
        <v/>
      </c>
      <c r="C78" s="12">
        <v>70</v>
      </c>
      <c r="E78" s="12" t="str">
        <f t="shared" ref="E78:E83" si="15">IF(COUNT(N78:CD78)=0,"", COUNT(N78:CD78))</f>
        <v/>
      </c>
      <c r="F78" s="12" t="str">
        <f t="shared" si="12"/>
        <v/>
      </c>
      <c r="G78" s="71" t="str">
        <f t="shared" ref="G78:G83" si="16">IFERROR(LARGE((N78:CD78),1),"")</f>
        <v/>
      </c>
      <c r="H78" s="71" t="str">
        <f t="shared" ref="H78:H83" si="17">IFERROR(LARGE((N78:CD78),2),"")</f>
        <v/>
      </c>
      <c r="I78" s="71" t="str">
        <f t="shared" ref="I78:I83" si="18">IFERROR(LARGE((N78:CD78),3),"")</f>
        <v/>
      </c>
      <c r="J78" s="71" t="str">
        <f t="shared" si="14"/>
        <v/>
      </c>
      <c r="K78" s="71" t="str">
        <f t="shared" ref="K78:K83" si="19">IFERROR(LARGE((N78:CD78),5),"")</f>
        <v/>
      </c>
      <c r="L78" s="72" t="str">
        <f t="shared" si="1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</row>
    <row r="79" spans="1:82" x14ac:dyDescent="0.35">
      <c r="A79" t="str">
        <f t="shared" si="10"/>
        <v/>
      </c>
      <c r="B79" t="str">
        <f t="shared" si="11"/>
        <v/>
      </c>
      <c r="C79" s="12">
        <v>71</v>
      </c>
      <c r="E79" s="12" t="str">
        <f t="shared" si="15"/>
        <v/>
      </c>
      <c r="F79" s="12" t="str">
        <f t="shared" si="12"/>
        <v/>
      </c>
      <c r="G79" s="71" t="str">
        <f t="shared" si="16"/>
        <v/>
      </c>
      <c r="H79" s="71" t="str">
        <f t="shared" si="17"/>
        <v/>
      </c>
      <c r="I79" s="71" t="str">
        <f t="shared" si="18"/>
        <v/>
      </c>
      <c r="J79" s="71" t="str">
        <f t="shared" si="14"/>
        <v/>
      </c>
      <c r="K79" s="71" t="str">
        <f t="shared" si="19"/>
        <v/>
      </c>
      <c r="L79" s="72" t="str">
        <f t="shared" si="1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</row>
    <row r="80" spans="1:82" x14ac:dyDescent="0.35">
      <c r="A80" t="str">
        <f t="shared" si="10"/>
        <v/>
      </c>
      <c r="B80" t="str">
        <f t="shared" si="11"/>
        <v/>
      </c>
      <c r="C80" s="12">
        <v>72</v>
      </c>
      <c r="E80" s="12" t="str">
        <f t="shared" si="15"/>
        <v/>
      </c>
      <c r="F80" s="12" t="str">
        <f t="shared" si="12"/>
        <v/>
      </c>
      <c r="G80" s="71" t="str">
        <f t="shared" si="16"/>
        <v/>
      </c>
      <c r="H80" s="71" t="str">
        <f t="shared" si="17"/>
        <v/>
      </c>
      <c r="I80" s="71" t="str">
        <f t="shared" si="18"/>
        <v/>
      </c>
      <c r="J80" s="71" t="str">
        <f t="shared" si="14"/>
        <v/>
      </c>
      <c r="K80" s="71" t="str">
        <f t="shared" si="19"/>
        <v/>
      </c>
      <c r="L80" s="72" t="str">
        <f t="shared" si="1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</row>
    <row r="81" spans="1:82" x14ac:dyDescent="0.35">
      <c r="A81" t="str">
        <f t="shared" si="10"/>
        <v/>
      </c>
      <c r="B81" t="str">
        <f t="shared" si="11"/>
        <v/>
      </c>
      <c r="C81" s="12">
        <v>73</v>
      </c>
      <c r="E81" s="12" t="str">
        <f t="shared" si="15"/>
        <v/>
      </c>
      <c r="F81" s="12" t="str">
        <f t="shared" si="12"/>
        <v/>
      </c>
      <c r="G81" s="71" t="str">
        <f t="shared" si="16"/>
        <v/>
      </c>
      <c r="H81" s="71" t="str">
        <f t="shared" si="17"/>
        <v/>
      </c>
      <c r="I81" s="71" t="str">
        <f t="shared" si="18"/>
        <v/>
      </c>
      <c r="J81" s="71" t="str">
        <f t="shared" si="14"/>
        <v/>
      </c>
      <c r="K81" s="71" t="str">
        <f t="shared" si="19"/>
        <v/>
      </c>
      <c r="L81" s="72" t="str">
        <f t="shared" si="1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</row>
    <row r="82" spans="1:82" x14ac:dyDescent="0.35">
      <c r="A82" t="str">
        <f t="shared" si="10"/>
        <v/>
      </c>
      <c r="B82" t="str">
        <f t="shared" si="11"/>
        <v/>
      </c>
      <c r="C82" s="12">
        <v>74</v>
      </c>
      <c r="E82" s="12" t="str">
        <f t="shared" si="15"/>
        <v/>
      </c>
      <c r="F82" s="12" t="str">
        <f t="shared" si="12"/>
        <v/>
      </c>
      <c r="G82" s="71" t="str">
        <f t="shared" si="16"/>
        <v/>
      </c>
      <c r="H82" s="71" t="str">
        <f t="shared" si="17"/>
        <v/>
      </c>
      <c r="I82" s="71" t="str">
        <f t="shared" si="18"/>
        <v/>
      </c>
      <c r="J82" s="71" t="str">
        <f t="shared" si="14"/>
        <v/>
      </c>
      <c r="K82" s="71" t="str">
        <f t="shared" si="19"/>
        <v/>
      </c>
      <c r="L82" s="72" t="str">
        <f t="shared" si="1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</row>
    <row r="83" spans="1:82" x14ac:dyDescent="0.35">
      <c r="A83" t="str">
        <f t="shared" si="10"/>
        <v/>
      </c>
      <c r="B83" t="str">
        <f t="shared" si="11"/>
        <v/>
      </c>
      <c r="C83" s="12">
        <v>75</v>
      </c>
      <c r="E83" s="12" t="str">
        <f t="shared" si="15"/>
        <v/>
      </c>
      <c r="F83" s="12" t="str">
        <f t="shared" si="12"/>
        <v/>
      </c>
      <c r="G83" s="71" t="str">
        <f t="shared" si="16"/>
        <v/>
      </c>
      <c r="H83" s="71" t="str">
        <f t="shared" si="17"/>
        <v/>
      </c>
      <c r="I83" s="71" t="str">
        <f t="shared" si="18"/>
        <v/>
      </c>
      <c r="J83" s="71" t="str">
        <f t="shared" si="14"/>
        <v/>
      </c>
      <c r="K83" s="71" t="str">
        <f t="shared" si="19"/>
        <v/>
      </c>
      <c r="L83" s="72" t="str">
        <f t="shared" si="1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</row>
  </sheetData>
  <sortState xmlns:xlrd2="http://schemas.microsoft.com/office/spreadsheetml/2017/richdata2" ref="A14:CD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CD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BA48"/>
  <sheetViews>
    <sheetView workbookViewId="0">
      <selection activeCell="AT11" sqref="AT11:AW13"/>
    </sheetView>
  </sheetViews>
  <sheetFormatPr defaultRowHeight="14.5" x14ac:dyDescent="0.35"/>
  <cols>
    <col min="4" max="4" width="19.54296875" customWidth="1"/>
    <col min="14" max="14" width="8.7265625" customWidth="1"/>
  </cols>
  <sheetData>
    <row r="1" spans="1:53" ht="18.5" x14ac:dyDescent="0.45">
      <c r="B1" s="1" t="s">
        <v>0</v>
      </c>
    </row>
    <row r="2" spans="1:53" ht="18.5" x14ac:dyDescent="0.45">
      <c r="B2" s="1" t="s">
        <v>33</v>
      </c>
    </row>
    <row r="3" spans="1:53" x14ac:dyDescent="0.35">
      <c r="B3" s="2" t="str">
        <f>Summary!B2</f>
        <v>April 15, 2025</v>
      </c>
    </row>
    <row r="5" spans="1:53" x14ac:dyDescent="0.35">
      <c r="B5" s="90" t="s">
        <v>2</v>
      </c>
      <c r="C5" s="90"/>
      <c r="D5" s="90"/>
      <c r="E5" s="91"/>
      <c r="F5" s="50">
        <v>589</v>
      </c>
      <c r="G5" s="64"/>
      <c r="I5" s="3"/>
    </row>
    <row r="6" spans="1:53" x14ac:dyDescent="0.35">
      <c r="B6" s="92" t="s">
        <v>3</v>
      </c>
      <c r="C6" s="92"/>
      <c r="D6" s="92"/>
      <c r="E6" s="93"/>
      <c r="F6" s="51">
        <v>586</v>
      </c>
      <c r="G6" s="64"/>
      <c r="I6" s="4"/>
    </row>
    <row r="7" spans="1:53" x14ac:dyDescent="0.35">
      <c r="B7" s="94" t="s">
        <v>4</v>
      </c>
      <c r="C7" s="94"/>
      <c r="D7" s="94"/>
      <c r="E7" s="95"/>
      <c r="F7" s="52">
        <v>583</v>
      </c>
      <c r="I7" s="5"/>
    </row>
    <row r="10" spans="1:53" ht="18.5" x14ac:dyDescent="0.45">
      <c r="C10" s="7" t="s">
        <v>5</v>
      </c>
    </row>
    <row r="11" spans="1:53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 t="s">
        <v>15</v>
      </c>
      <c r="AY11" s="64" t="s">
        <v>15</v>
      </c>
      <c r="AZ11" s="64" t="s">
        <v>15</v>
      </c>
      <c r="BA11" s="64" t="s">
        <v>15</v>
      </c>
    </row>
    <row r="12" spans="1:53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39</v>
      </c>
      <c r="AR12" s="64" t="s">
        <v>39</v>
      </c>
      <c r="AS12" s="64" t="s">
        <v>180</v>
      </c>
      <c r="AT12" s="64" t="s">
        <v>180</v>
      </c>
      <c r="AU12" s="64" t="s">
        <v>180</v>
      </c>
      <c r="AV12" s="64" t="s">
        <v>180</v>
      </c>
      <c r="AW12" s="64" t="s">
        <v>180</v>
      </c>
      <c r="AX12" s="64" t="s">
        <v>16</v>
      </c>
      <c r="AY12" s="64" t="s">
        <v>16</v>
      </c>
      <c r="AZ12" s="64" t="s">
        <v>16</v>
      </c>
      <c r="BA12" s="64" t="s">
        <v>16</v>
      </c>
    </row>
    <row r="13" spans="1:53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118</v>
      </c>
      <c r="T13" s="64" t="s">
        <v>119</v>
      </c>
      <c r="U13" s="64" t="s">
        <v>55</v>
      </c>
      <c r="V13" s="64" t="s">
        <v>56</v>
      </c>
      <c r="W13" s="64" t="s">
        <v>120</v>
      </c>
      <c r="X13" s="64" t="s">
        <v>121</v>
      </c>
      <c r="Y13" s="64" t="s">
        <v>50</v>
      </c>
      <c r="Z13" s="64" t="s">
        <v>151</v>
      </c>
      <c r="AA13" s="64" t="s">
        <v>152</v>
      </c>
      <c r="AB13" s="64" t="s">
        <v>58</v>
      </c>
      <c r="AC13" s="64" t="s">
        <v>123</v>
      </c>
      <c r="AD13" s="64" t="s">
        <v>124</v>
      </c>
      <c r="AE13" s="64" t="s">
        <v>60</v>
      </c>
      <c r="AF13" s="64" t="s">
        <v>60</v>
      </c>
      <c r="AG13" s="64" t="s">
        <v>61</v>
      </c>
      <c r="AH13" s="64" t="s">
        <v>61</v>
      </c>
      <c r="AI13" s="64" t="s">
        <v>62</v>
      </c>
      <c r="AJ13" s="64" t="s">
        <v>50</v>
      </c>
      <c r="AK13" s="64" t="s">
        <v>50</v>
      </c>
      <c r="AL13" s="64" t="s">
        <v>125</v>
      </c>
      <c r="AM13" s="64" t="s">
        <v>126</v>
      </c>
      <c r="AN13" s="64" t="s">
        <v>50</v>
      </c>
      <c r="AO13" s="64" t="s">
        <v>68</v>
      </c>
      <c r="AP13" s="64" t="s">
        <v>65</v>
      </c>
      <c r="AQ13" s="64" t="s">
        <v>162</v>
      </c>
      <c r="AR13" s="64" t="s">
        <v>65</v>
      </c>
      <c r="AS13" s="64" t="s">
        <v>90</v>
      </c>
      <c r="AT13" s="64" t="s">
        <v>193</v>
      </c>
      <c r="AU13" s="64" t="s">
        <v>194</v>
      </c>
      <c r="AV13" s="64" t="s">
        <v>188</v>
      </c>
      <c r="AW13" s="64" t="s">
        <v>195</v>
      </c>
      <c r="AX13" s="64" t="s">
        <v>171</v>
      </c>
      <c r="AY13" s="64" t="s">
        <v>172</v>
      </c>
      <c r="AZ13" s="64" t="s">
        <v>130</v>
      </c>
      <c r="BA13" s="64" t="s">
        <v>190</v>
      </c>
    </row>
    <row r="14" spans="1:53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75</v>
      </c>
      <c r="E14">
        <f t="shared" ref="E14:E48" si="2">IF(COUNT(N14:BA14)=0,"", COUNT(N14:BA14))</f>
        <v>9</v>
      </c>
      <c r="F14">
        <f t="shared" ref="F14:F31" si="3">_xlfn.IFS(E14="","",E14=1,1,E14=2,2,E14=3,3,E14=4,4,E14=5,5,E14&gt;5,5)</f>
        <v>5</v>
      </c>
      <c r="G14">
        <f t="shared" ref="G14:G48" si="4">IFERROR(LARGE((N14:BA14),1),"")</f>
        <v>590</v>
      </c>
      <c r="H14">
        <f t="shared" ref="H14:H48" si="5">IFERROR(LARGE((N14:BA14),2),"")</f>
        <v>588</v>
      </c>
      <c r="I14">
        <f t="shared" ref="I14:I48" si="6">IFERROR(LARGE((N14:BA14),3),"")</f>
        <v>588</v>
      </c>
      <c r="J14">
        <f t="shared" ref="J14:J48" si="7">IFERROR(LARGE((N14:BA14),4),"")</f>
        <v>587</v>
      </c>
      <c r="K14">
        <f t="shared" ref="K14:K48" si="8">IFERROR(LARGE((N14:BA14),5),"")</f>
        <v>586</v>
      </c>
      <c r="L14" s="78">
        <f t="shared" ref="L14:L31" si="9">IFERROR(AVERAGEIF(G14:K14,"&gt;0"),"")</f>
        <v>587.79999999999995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>
        <v>586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 t="s">
        <v>12</v>
      </c>
      <c r="AD14" s="12" t="s">
        <v>12</v>
      </c>
      <c r="AE14" s="12">
        <v>576</v>
      </c>
      <c r="AF14" s="12">
        <v>587</v>
      </c>
      <c r="AG14" s="12">
        <v>585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588</v>
      </c>
      <c r="AP14" s="12">
        <v>590</v>
      </c>
      <c r="AQ14" s="12" t="s">
        <v>12</v>
      </c>
      <c r="AR14" s="12" t="s">
        <v>12</v>
      </c>
      <c r="AS14" s="12">
        <v>583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</row>
    <row r="15" spans="1:53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83</v>
      </c>
      <c r="E15">
        <f t="shared" si="2"/>
        <v>9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580</v>
      </c>
      <c r="V15" s="12">
        <v>580</v>
      </c>
      <c r="W15" s="12" t="s">
        <v>12</v>
      </c>
      <c r="X15" s="12" t="s">
        <v>12</v>
      </c>
      <c r="Y15" s="12">
        <v>578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579</v>
      </c>
      <c r="AF15" s="12">
        <v>573</v>
      </c>
      <c r="AG15" s="12">
        <v>576</v>
      </c>
      <c r="AH15" s="12">
        <v>576</v>
      </c>
      <c r="AI15" s="12" t="s">
        <v>12</v>
      </c>
      <c r="AJ15" s="12">
        <v>580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576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</row>
    <row r="16" spans="1:53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128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591</v>
      </c>
      <c r="AL16" s="12" t="s">
        <v>12</v>
      </c>
      <c r="AM16" s="12" t="s">
        <v>12</v>
      </c>
      <c r="AN16" s="12">
        <v>583</v>
      </c>
      <c r="AO16" s="12" t="s">
        <v>12</v>
      </c>
      <c r="AP16" s="12">
        <v>586</v>
      </c>
      <c r="AQ16" s="12" t="s">
        <v>12</v>
      </c>
      <c r="AR16" s="12">
        <v>566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</row>
    <row r="17" spans="1:53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86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>
        <v>586</v>
      </c>
      <c r="AA17" s="12">
        <v>588</v>
      </c>
      <c r="AB17" s="12">
        <v>584</v>
      </c>
      <c r="AC17" s="12" t="s">
        <v>12</v>
      </c>
      <c r="AD17" s="12" t="s">
        <v>12</v>
      </c>
      <c r="AE17" s="12">
        <v>578</v>
      </c>
      <c r="AF17" s="12">
        <v>585</v>
      </c>
      <c r="AG17" s="12">
        <v>584</v>
      </c>
      <c r="AH17" s="12">
        <v>574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</row>
    <row r="18" spans="1:53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80</v>
      </c>
      <c r="E18">
        <f t="shared" si="2"/>
        <v>10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585</v>
      </c>
      <c r="W18" s="12" t="s">
        <v>12</v>
      </c>
      <c r="X18" s="12" t="s">
        <v>12</v>
      </c>
      <c r="Y18" s="12" t="s">
        <v>12</v>
      </c>
      <c r="Z18" s="12">
        <v>593</v>
      </c>
      <c r="AA18" s="12">
        <v>588</v>
      </c>
      <c r="AB18" s="12">
        <v>580</v>
      </c>
      <c r="AC18" s="12" t="s">
        <v>12</v>
      </c>
      <c r="AD18" s="12" t="s">
        <v>12</v>
      </c>
      <c r="AE18" s="12">
        <v>586</v>
      </c>
      <c r="AF18" s="12">
        <v>586</v>
      </c>
      <c r="AG18" s="12">
        <v>590</v>
      </c>
      <c r="AH18" s="12">
        <v>574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592</v>
      </c>
      <c r="AP18" s="12">
        <v>588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</row>
    <row r="19" spans="1:53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77</v>
      </c>
      <c r="E19">
        <f t="shared" si="2"/>
        <v>11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590</v>
      </c>
      <c r="Z19" s="12" t="s">
        <v>12</v>
      </c>
      <c r="AA19" s="12" t="s">
        <v>12</v>
      </c>
      <c r="AB19" s="12" t="s">
        <v>12</v>
      </c>
      <c r="AC19" s="12">
        <v>576</v>
      </c>
      <c r="AD19" s="12" t="s">
        <v>12</v>
      </c>
      <c r="AE19" s="12">
        <v>584</v>
      </c>
      <c r="AF19" s="12">
        <v>585</v>
      </c>
      <c r="AG19" s="12">
        <v>589</v>
      </c>
      <c r="AH19" s="12">
        <v>582</v>
      </c>
      <c r="AI19" s="12" t="s">
        <v>12</v>
      </c>
      <c r="AJ19" s="12">
        <v>591</v>
      </c>
      <c r="AK19" s="12">
        <v>597</v>
      </c>
      <c r="AL19" s="12" t="s">
        <v>12</v>
      </c>
      <c r="AM19" s="12" t="s">
        <v>12</v>
      </c>
      <c r="AN19" s="12" t="s">
        <v>12</v>
      </c>
      <c r="AO19" s="12">
        <v>583</v>
      </c>
      <c r="AP19" s="12" t="s">
        <v>12</v>
      </c>
      <c r="AQ19" s="12">
        <v>588</v>
      </c>
      <c r="AR19" s="12" t="s">
        <v>12</v>
      </c>
      <c r="AS19" s="12">
        <v>579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</row>
    <row r="20" spans="1:53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72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587</v>
      </c>
      <c r="X20" s="12">
        <v>585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587</v>
      </c>
      <c r="AD20" s="12">
        <v>585</v>
      </c>
      <c r="AE20" s="12">
        <v>577</v>
      </c>
      <c r="AF20" s="12">
        <v>580</v>
      </c>
      <c r="AG20" s="12" t="s">
        <v>12</v>
      </c>
      <c r="AH20" s="12" t="s">
        <v>12</v>
      </c>
      <c r="AI20" s="12">
        <v>579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</row>
    <row r="21" spans="1:53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584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562</v>
      </c>
      <c r="AF21" s="12">
        <v>586</v>
      </c>
      <c r="AG21" s="12">
        <v>568</v>
      </c>
      <c r="AH21" s="12">
        <v>576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</row>
    <row r="22" spans="1:53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81</v>
      </c>
      <c r="E22">
        <f t="shared" si="2"/>
        <v>11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586</v>
      </c>
      <c r="J22">
        <f t="shared" si="7"/>
        <v>585</v>
      </c>
      <c r="K22">
        <f t="shared" si="8"/>
        <v>584</v>
      </c>
      <c r="L22" s="78">
        <f t="shared" si="9"/>
        <v>586.6</v>
      </c>
      <c r="N22" s="12" t="s">
        <v>12</v>
      </c>
      <c r="O22" s="12" t="s">
        <v>12</v>
      </c>
      <c r="P22" s="12" t="s">
        <v>12</v>
      </c>
      <c r="Q22" s="12">
        <v>586</v>
      </c>
      <c r="R22" s="12">
        <v>591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587</v>
      </c>
      <c r="AA22" s="12">
        <v>584</v>
      </c>
      <c r="AB22" s="12">
        <v>574</v>
      </c>
      <c r="AC22" s="12" t="s">
        <v>12</v>
      </c>
      <c r="AD22" s="12" t="s">
        <v>12</v>
      </c>
      <c r="AE22" s="12">
        <v>579</v>
      </c>
      <c r="AF22" s="12">
        <v>585</v>
      </c>
      <c r="AG22" s="12">
        <v>576</v>
      </c>
      <c r="AH22" s="12">
        <v>577</v>
      </c>
      <c r="AI22" s="12" t="s">
        <v>12</v>
      </c>
      <c r="AJ22" s="12" t="s">
        <v>12</v>
      </c>
      <c r="AK22" s="12" t="s">
        <v>12</v>
      </c>
      <c r="AL22" s="12">
        <v>579</v>
      </c>
      <c r="AM22" s="12">
        <v>584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</row>
    <row r="23" spans="1:53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127</v>
      </c>
      <c r="E23">
        <f t="shared" si="2"/>
        <v>2</v>
      </c>
      <c r="F23">
        <f t="shared" si="3"/>
        <v>2</v>
      </c>
      <c r="G23">
        <f t="shared" si="4"/>
        <v>586</v>
      </c>
      <c r="H23">
        <f t="shared" si="5"/>
        <v>582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584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>
        <v>582</v>
      </c>
      <c r="T23" s="12">
        <v>586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</row>
    <row r="24" spans="1:53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73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584</v>
      </c>
      <c r="AC24" s="12" t="s">
        <v>12</v>
      </c>
      <c r="AD24" s="12" t="s">
        <v>12</v>
      </c>
      <c r="AE24" s="12">
        <v>572</v>
      </c>
      <c r="AF24" s="12">
        <v>581</v>
      </c>
      <c r="AG24" s="12">
        <v>580</v>
      </c>
      <c r="AH24" s="12">
        <v>574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579</v>
      </c>
      <c r="AP24" s="12">
        <v>583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</row>
    <row r="25" spans="1:53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87</v>
      </c>
      <c r="E25">
        <f t="shared" si="2"/>
        <v>8</v>
      </c>
      <c r="F25">
        <f t="shared" si="3"/>
        <v>5</v>
      </c>
      <c r="G25">
        <f t="shared" si="4"/>
        <v>587</v>
      </c>
      <c r="H25">
        <f t="shared" si="5"/>
        <v>583</v>
      </c>
      <c r="I25">
        <f t="shared" si="6"/>
        <v>581</v>
      </c>
      <c r="J25">
        <f t="shared" si="7"/>
        <v>580</v>
      </c>
      <c r="K25">
        <f t="shared" si="8"/>
        <v>577</v>
      </c>
      <c r="L25" s="78">
        <f t="shared" si="9"/>
        <v>581.6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583</v>
      </c>
      <c r="AC25" s="12" t="s">
        <v>12</v>
      </c>
      <c r="AD25" s="12" t="s">
        <v>12</v>
      </c>
      <c r="AE25" s="12">
        <v>576</v>
      </c>
      <c r="AF25" s="12">
        <v>580</v>
      </c>
      <c r="AG25" s="12">
        <v>587</v>
      </c>
      <c r="AH25" s="12">
        <v>577</v>
      </c>
      <c r="AI25" s="12" t="s">
        <v>12</v>
      </c>
      <c r="AJ25" s="12" t="s">
        <v>12</v>
      </c>
      <c r="AK25" s="12">
        <v>581</v>
      </c>
      <c r="AL25" s="12">
        <v>576</v>
      </c>
      <c r="AM25" s="12">
        <v>572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</row>
    <row r="26" spans="1:53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78</v>
      </c>
      <c r="E26">
        <f t="shared" si="2"/>
        <v>3</v>
      </c>
      <c r="F26">
        <f t="shared" si="3"/>
        <v>3</v>
      </c>
      <c r="G26">
        <f t="shared" si="4"/>
        <v>588</v>
      </c>
      <c r="H26">
        <f t="shared" si="5"/>
        <v>586</v>
      </c>
      <c r="I26">
        <f t="shared" si="6"/>
        <v>581</v>
      </c>
      <c r="J26" t="str">
        <f t="shared" si="7"/>
        <v/>
      </c>
      <c r="K26" t="str">
        <f t="shared" si="8"/>
        <v/>
      </c>
      <c r="L26" s="78">
        <f t="shared" si="9"/>
        <v>585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586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>
        <v>581</v>
      </c>
      <c r="AM26" s="12">
        <v>588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</row>
    <row r="27" spans="1:53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71</v>
      </c>
      <c r="E27">
        <f t="shared" si="2"/>
        <v>9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587</v>
      </c>
      <c r="P27" s="12">
        <v>574</v>
      </c>
      <c r="Q27" s="12" t="s">
        <v>12</v>
      </c>
      <c r="R27" s="12" t="s">
        <v>12</v>
      </c>
      <c r="S27" s="12">
        <v>588</v>
      </c>
      <c r="T27" s="12">
        <v>593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589</v>
      </c>
      <c r="AD27" s="12">
        <v>588</v>
      </c>
      <c r="AE27" s="12">
        <v>590</v>
      </c>
      <c r="AF27" s="12">
        <v>589</v>
      </c>
      <c r="AG27" s="12" t="s">
        <v>12</v>
      </c>
      <c r="AH27" s="12" t="s">
        <v>12</v>
      </c>
      <c r="AI27" s="12">
        <v>587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</row>
    <row r="28" spans="1:53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70</v>
      </c>
      <c r="E28">
        <f t="shared" si="2"/>
        <v>5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580</v>
      </c>
      <c r="K28">
        <f t="shared" si="8"/>
        <v>569</v>
      </c>
      <c r="L28" s="78">
        <f t="shared" si="9"/>
        <v>580.79999999999995</v>
      </c>
      <c r="N28" s="12" t="s">
        <v>12</v>
      </c>
      <c r="O28" s="12">
        <v>586</v>
      </c>
      <c r="P28" s="12">
        <v>569</v>
      </c>
      <c r="Q28" s="12" t="s">
        <v>12</v>
      </c>
      <c r="R28" s="12" t="s">
        <v>12</v>
      </c>
      <c r="S28" s="12">
        <v>580</v>
      </c>
      <c r="T28" s="12">
        <v>585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584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</row>
    <row r="29" spans="1:53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74</v>
      </c>
      <c r="E29">
        <f t="shared" si="2"/>
        <v>10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585</v>
      </c>
      <c r="AA29" s="12">
        <v>589</v>
      </c>
      <c r="AB29" s="12">
        <v>580</v>
      </c>
      <c r="AC29" s="12" t="s">
        <v>12</v>
      </c>
      <c r="AD29" s="12" t="s">
        <v>12</v>
      </c>
      <c r="AE29" s="12">
        <v>578</v>
      </c>
      <c r="AF29" s="12">
        <v>587</v>
      </c>
      <c r="AG29" s="12">
        <v>589</v>
      </c>
      <c r="AH29" s="12">
        <v>576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579</v>
      </c>
      <c r="AP29" s="12">
        <v>589</v>
      </c>
      <c r="AQ29" s="12" t="s">
        <v>12</v>
      </c>
      <c r="AR29" s="12" t="s">
        <v>12</v>
      </c>
      <c r="AS29" s="12">
        <v>584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</row>
    <row r="30" spans="1:53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82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>
        <v>592</v>
      </c>
      <c r="R30" s="12">
        <v>592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577</v>
      </c>
      <c r="AF30" s="12">
        <v>576</v>
      </c>
      <c r="AG30" s="12">
        <v>581</v>
      </c>
      <c r="AH30" s="12">
        <v>559</v>
      </c>
      <c r="AI30" s="12" t="s">
        <v>12</v>
      </c>
      <c r="AJ30" s="12" t="s">
        <v>12</v>
      </c>
      <c r="AK30" s="12">
        <v>586</v>
      </c>
      <c r="AL30" s="12">
        <v>578</v>
      </c>
      <c r="AM30" s="12">
        <v>583</v>
      </c>
      <c r="AN30" s="12" t="s">
        <v>12</v>
      </c>
      <c r="AO30" s="12">
        <v>584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</row>
    <row r="31" spans="1:53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85</v>
      </c>
      <c r="E31">
        <f t="shared" si="2"/>
        <v>10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>
        <v>583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574</v>
      </c>
      <c r="AA31" s="12">
        <v>574</v>
      </c>
      <c r="AB31" s="12">
        <v>579</v>
      </c>
      <c r="AC31" s="12" t="s">
        <v>12</v>
      </c>
      <c r="AD31" s="12" t="s">
        <v>12</v>
      </c>
      <c r="AE31" s="12">
        <v>569</v>
      </c>
      <c r="AF31" s="12">
        <v>571</v>
      </c>
      <c r="AG31" s="12">
        <v>580</v>
      </c>
      <c r="AH31" s="12">
        <v>577</v>
      </c>
      <c r="AI31" s="12" t="s">
        <v>12</v>
      </c>
      <c r="AJ31" s="12" t="s">
        <v>12</v>
      </c>
      <c r="AK31" s="12" t="s">
        <v>12</v>
      </c>
      <c r="AL31" s="12">
        <v>583</v>
      </c>
      <c r="AM31" s="12">
        <v>577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</row>
    <row r="32" spans="1:53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si="2"/>
        <v/>
      </c>
      <c r="F32" t="str">
        <f t="shared" ref="F32:F43" si="12">_xlfn.IFS(E32="","",E32=1,1,E32=2,2,E32=3,3,E32=4,4,E32=5,5,E32&gt;5,5)</f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ref="L32:L43" si="13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</row>
    <row r="33" spans="1:53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</row>
    <row r="34" spans="1:53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</row>
    <row r="35" spans="1:53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</row>
    <row r="36" spans="1:53" x14ac:dyDescent="0.35">
      <c r="A36" t="str">
        <f t="shared" ref="A36:A43" si="14">IF(D36="","",(RIGHT(D36,LEN(D36)-SEARCH(" ",D36,1))))</f>
        <v/>
      </c>
      <c r="B36" t="str">
        <f t="shared" ref="B36:B43" si="15">IF(D36="","",(LEFT(D36,SEARCH(" ",D36,1))))</f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</row>
    <row r="37" spans="1:53" x14ac:dyDescent="0.35">
      <c r="A37" t="str">
        <f t="shared" si="14"/>
        <v/>
      </c>
      <c r="B37" t="str">
        <f t="shared" si="15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</row>
    <row r="38" spans="1:53" x14ac:dyDescent="0.35">
      <c r="A38" t="str">
        <f t="shared" si="14"/>
        <v/>
      </c>
      <c r="B38" t="str">
        <f t="shared" si="15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</row>
    <row r="39" spans="1:53" x14ac:dyDescent="0.35">
      <c r="A39" t="str">
        <f t="shared" si="14"/>
        <v/>
      </c>
      <c r="B39" t="str">
        <f t="shared" si="15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</row>
    <row r="40" spans="1:53" x14ac:dyDescent="0.35">
      <c r="A40" t="str">
        <f t="shared" si="14"/>
        <v/>
      </c>
      <c r="B40" t="str">
        <f t="shared" si="15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</row>
    <row r="41" spans="1:53" x14ac:dyDescent="0.35">
      <c r="A41" t="str">
        <f t="shared" si="14"/>
        <v/>
      </c>
      <c r="B41" t="str">
        <f t="shared" si="15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</row>
    <row r="42" spans="1:53" x14ac:dyDescent="0.35">
      <c r="A42" t="str">
        <f t="shared" si="14"/>
        <v/>
      </c>
      <c r="B42" t="str">
        <f t="shared" si="15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</row>
    <row r="43" spans="1:53" x14ac:dyDescent="0.35">
      <c r="A43" t="str">
        <f t="shared" si="14"/>
        <v/>
      </c>
      <c r="B43" t="str">
        <f t="shared" si="15"/>
        <v/>
      </c>
      <c r="C43" s="12">
        <v>30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</row>
    <row r="44" spans="1:53" x14ac:dyDescent="0.35">
      <c r="A44" t="str">
        <f t="shared" ref="A44:A48" si="16">IF(D44="","",(RIGHT(D44,LEN(D44)-SEARCH(" ",D44,1))))</f>
        <v/>
      </c>
      <c r="B44" t="str">
        <f t="shared" ref="B44:B48" si="17">IF(D44="","",(LEFT(D44,SEARCH(" ",D44,1))))</f>
        <v/>
      </c>
      <c r="C44" s="12">
        <v>31</v>
      </c>
      <c r="E44" t="str">
        <f t="shared" si="2"/>
        <v/>
      </c>
      <c r="F44" t="str">
        <f t="shared" ref="F44:F48" si="18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48" si="19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</row>
    <row r="45" spans="1:53" x14ac:dyDescent="0.35">
      <c r="A45" t="str">
        <f t="shared" si="16"/>
        <v/>
      </c>
      <c r="B45" t="str">
        <f t="shared" si="17"/>
        <v/>
      </c>
      <c r="C45" s="12">
        <v>32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</row>
    <row r="46" spans="1:53" x14ac:dyDescent="0.35">
      <c r="A46" t="str">
        <f t="shared" si="16"/>
        <v/>
      </c>
      <c r="B46" t="str">
        <f t="shared" si="17"/>
        <v/>
      </c>
      <c r="C46" s="12">
        <v>33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</row>
    <row r="47" spans="1:53" x14ac:dyDescent="0.35">
      <c r="A47" t="str">
        <f t="shared" si="16"/>
        <v/>
      </c>
      <c r="B47" t="str">
        <f t="shared" si="17"/>
        <v/>
      </c>
      <c r="C47" s="12">
        <v>34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</row>
    <row r="48" spans="1:53" x14ac:dyDescent="0.35">
      <c r="A48" t="str">
        <f t="shared" si="16"/>
        <v/>
      </c>
      <c r="B48" t="str">
        <f t="shared" si="17"/>
        <v/>
      </c>
      <c r="C48" s="12">
        <v>35</v>
      </c>
      <c r="E48" t="str">
        <f t="shared" si="2"/>
        <v/>
      </c>
      <c r="F48" t="str">
        <f t="shared" si="18"/>
        <v/>
      </c>
      <c r="G48" t="str">
        <f t="shared" si="4"/>
        <v/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</row>
  </sheetData>
  <sortState xmlns:xlrd2="http://schemas.microsoft.com/office/spreadsheetml/2017/richdata2" ref="A14:BA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BA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April 15, 2025</v>
      </c>
    </row>
    <row r="5" spans="1:50" x14ac:dyDescent="0.35">
      <c r="B5" s="90" t="s">
        <v>2</v>
      </c>
      <c r="C5" s="90"/>
      <c r="D5" s="90"/>
      <c r="E5" s="91"/>
      <c r="F5" s="50">
        <v>589</v>
      </c>
      <c r="I5" s="3"/>
    </row>
    <row r="6" spans="1:50" x14ac:dyDescent="0.35">
      <c r="B6" s="92" t="s">
        <v>3</v>
      </c>
      <c r="C6" s="92"/>
      <c r="D6" s="92"/>
      <c r="E6" s="93"/>
      <c r="F6" s="51">
        <v>586</v>
      </c>
      <c r="I6" s="4"/>
    </row>
    <row r="7" spans="1:50" x14ac:dyDescent="0.35">
      <c r="B7" s="94" t="s">
        <v>4</v>
      </c>
      <c r="C7" s="94"/>
      <c r="D7" s="94"/>
      <c r="E7" s="95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44</v>
      </c>
      <c r="AI12" s="64" t="s">
        <v>44</v>
      </c>
      <c r="AJ12" s="64" t="s">
        <v>45</v>
      </c>
      <c r="AK12" s="64" t="s">
        <v>46</v>
      </c>
      <c r="AL12" s="64" t="s">
        <v>46</v>
      </c>
      <c r="AM12" s="64" t="s">
        <v>46</v>
      </c>
      <c r="AN12" s="64" t="s">
        <v>46</v>
      </c>
      <c r="AO12" s="64" t="s">
        <v>47</v>
      </c>
      <c r="AP12" s="64" t="s">
        <v>39</v>
      </c>
      <c r="AQ12" s="64" t="s">
        <v>180</v>
      </c>
      <c r="AR12" s="64" t="s">
        <v>180</v>
      </c>
      <c r="AS12" s="64" t="s">
        <v>180</v>
      </c>
      <c r="AT12" s="64" t="s">
        <v>180</v>
      </c>
      <c r="AU12" s="64" t="s">
        <v>180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55</v>
      </c>
      <c r="T13" s="64" t="s">
        <v>56</v>
      </c>
      <c r="U13" s="64" t="s">
        <v>131</v>
      </c>
      <c r="V13" s="64" t="s">
        <v>132</v>
      </c>
      <c r="W13" s="64" t="s">
        <v>120</v>
      </c>
      <c r="X13" s="64" t="s">
        <v>50</v>
      </c>
      <c r="Y13" s="64" t="s">
        <v>122</v>
      </c>
      <c r="Z13" s="64" t="s">
        <v>122</v>
      </c>
      <c r="AA13" s="64" t="s">
        <v>58</v>
      </c>
      <c r="AB13" s="64" t="s">
        <v>123</v>
      </c>
      <c r="AC13" s="64" t="s">
        <v>124</v>
      </c>
      <c r="AD13" s="64" t="s">
        <v>60</v>
      </c>
      <c r="AE13" s="64" t="s">
        <v>60</v>
      </c>
      <c r="AF13" s="64" t="s">
        <v>61</v>
      </c>
      <c r="AG13" s="64" t="s">
        <v>61</v>
      </c>
      <c r="AH13" s="64" t="s">
        <v>62</v>
      </c>
      <c r="AI13" s="64" t="s">
        <v>50</v>
      </c>
      <c r="AJ13" s="64" t="s">
        <v>50</v>
      </c>
      <c r="AK13" s="64" t="s">
        <v>125</v>
      </c>
      <c r="AL13" s="64" t="s">
        <v>126</v>
      </c>
      <c r="AM13" s="64" t="s">
        <v>50</v>
      </c>
      <c r="AN13" s="64" t="s">
        <v>68</v>
      </c>
      <c r="AO13" s="64" t="s">
        <v>65</v>
      </c>
      <c r="AP13" s="64" t="s">
        <v>65</v>
      </c>
      <c r="AQ13" s="64" t="s">
        <v>90</v>
      </c>
      <c r="AR13" s="64" t="s">
        <v>193</v>
      </c>
      <c r="AS13" s="64" t="s">
        <v>194</v>
      </c>
      <c r="AT13" s="64" t="s">
        <v>188</v>
      </c>
      <c r="AU13" s="64" t="s">
        <v>195</v>
      </c>
      <c r="AV13" s="64" t="s">
        <v>191</v>
      </c>
      <c r="AW13" s="64" t="s">
        <v>170</v>
      </c>
      <c r="AX13" s="64" t="s">
        <v>171</v>
      </c>
    </row>
    <row r="14" spans="1:50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106</v>
      </c>
      <c r="E14">
        <f t="shared" ref="E14:E45" si="2">IF(COUNT(N14:AX14)=0,"", COUNT(N14:AX14))</f>
        <v>4</v>
      </c>
      <c r="F14">
        <f t="shared" ref="F14:F34" si="3">_xlfn.IFS(E14="","",E14=1,1,E14=2,2,E14=3,3,E14=4,4,E14=5,5,E14&gt;5,5)</f>
        <v>4</v>
      </c>
      <c r="G14">
        <f t="shared" ref="G14:G45" si="4">IFERROR(LARGE((N14:AX14),1),"")</f>
        <v>585</v>
      </c>
      <c r="H14">
        <f t="shared" ref="H14:H45" si="5">IFERROR(LARGE((N14:AX14),2),"")</f>
        <v>584</v>
      </c>
      <c r="I14">
        <f t="shared" ref="I14:I45" si="6">IFERROR(LARGE((N14:AX14),3),"")</f>
        <v>575</v>
      </c>
      <c r="J14">
        <f t="shared" ref="J14:J45" si="7">IFERROR(LARGE((N14:AX14),4),"")</f>
        <v>566</v>
      </c>
      <c r="K14" t="str">
        <f t="shared" ref="K14:K45" si="8">IFERROR(LARGE((N14:AX14),5),"")</f>
        <v/>
      </c>
      <c r="L14" s="78">
        <f t="shared" ref="L14:L34" si="9">IFERROR(AVERAGEIF(G14:K14,"&gt;0"),"")</f>
        <v>577.5</v>
      </c>
      <c r="N14" s="12" t="s">
        <v>12</v>
      </c>
      <c r="O14" s="12" t="s">
        <v>12</v>
      </c>
      <c r="P14" s="12" t="s">
        <v>12</v>
      </c>
      <c r="Q14" s="12">
        <v>585</v>
      </c>
      <c r="R14" s="12">
        <v>584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575</v>
      </c>
      <c r="AE14" s="12">
        <v>566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153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589</v>
      </c>
      <c r="AG15" s="12">
        <v>579</v>
      </c>
      <c r="AH15" s="12" t="s">
        <v>12</v>
      </c>
      <c r="AI15" s="12" t="s">
        <v>12</v>
      </c>
      <c r="AJ15" s="12">
        <v>578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108</v>
      </c>
      <c r="E16">
        <f t="shared" si="2"/>
        <v>5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574</v>
      </c>
      <c r="J16">
        <f t="shared" si="7"/>
        <v>572</v>
      </c>
      <c r="K16">
        <f t="shared" si="8"/>
        <v>535</v>
      </c>
      <c r="L16" s="78">
        <f t="shared" si="9"/>
        <v>569.4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>
        <v>583</v>
      </c>
      <c r="Y16" s="12">
        <v>583</v>
      </c>
      <c r="Z16" s="12">
        <v>574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>
        <v>535</v>
      </c>
      <c r="AG16" s="12">
        <v>572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138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584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103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>
        <v>584</v>
      </c>
      <c r="R18" s="12">
        <v>581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572</v>
      </c>
      <c r="AE18" s="12">
        <v>568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139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577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580.5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>
        <v>584</v>
      </c>
      <c r="AP19" s="12">
        <v>577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137</v>
      </c>
      <c r="E20">
        <f t="shared" si="2"/>
        <v>5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563</v>
      </c>
      <c r="L20" s="78">
        <f t="shared" si="9"/>
        <v>574.6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588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574</v>
      </c>
      <c r="AE20" s="12">
        <v>569</v>
      </c>
      <c r="AF20" s="12">
        <v>579</v>
      </c>
      <c r="AG20" s="12">
        <v>563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102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584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99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>
        <v>589</v>
      </c>
      <c r="R22" s="12">
        <v>582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93</v>
      </c>
      <c r="E23">
        <f t="shared" si="2"/>
        <v>7</v>
      </c>
      <c r="F23">
        <f t="shared" si="3"/>
        <v>5</v>
      </c>
      <c r="G23">
        <f t="shared" si="4"/>
        <v>594</v>
      </c>
      <c r="H23">
        <f t="shared" si="5"/>
        <v>593</v>
      </c>
      <c r="I23">
        <f t="shared" si="6"/>
        <v>592</v>
      </c>
      <c r="J23">
        <f t="shared" si="7"/>
        <v>592</v>
      </c>
      <c r="K23">
        <f t="shared" si="8"/>
        <v>591</v>
      </c>
      <c r="L23" s="78">
        <f t="shared" si="9"/>
        <v>592.4</v>
      </c>
      <c r="N23" s="12" t="s">
        <v>12</v>
      </c>
      <c r="O23" s="12">
        <v>592</v>
      </c>
      <c r="P23" s="12">
        <v>592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586</v>
      </c>
      <c r="AC23" s="12">
        <v>591</v>
      </c>
      <c r="AD23" s="12">
        <v>590</v>
      </c>
      <c r="AE23" s="12">
        <v>594</v>
      </c>
      <c r="AF23" s="12" t="s">
        <v>12</v>
      </c>
      <c r="AG23" s="12" t="s">
        <v>12</v>
      </c>
      <c r="AH23" s="12">
        <v>593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133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587</v>
      </c>
      <c r="AD24" s="12">
        <v>581</v>
      </c>
      <c r="AE24" s="12">
        <v>581</v>
      </c>
      <c r="AF24" s="12">
        <v>579</v>
      </c>
      <c r="AG24" s="12">
        <v>580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135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584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101</v>
      </c>
      <c r="E26">
        <f t="shared" si="2"/>
        <v>3</v>
      </c>
      <c r="F26">
        <f t="shared" si="3"/>
        <v>3</v>
      </c>
      <c r="G26">
        <f t="shared" si="4"/>
        <v>584</v>
      </c>
      <c r="H26">
        <f t="shared" si="5"/>
        <v>583</v>
      </c>
      <c r="I26">
        <f t="shared" si="6"/>
        <v>578</v>
      </c>
      <c r="J26" t="str">
        <f t="shared" si="7"/>
        <v/>
      </c>
      <c r="K26" t="str">
        <f t="shared" si="8"/>
        <v/>
      </c>
      <c r="L26" s="78">
        <f t="shared" si="9"/>
        <v>581.66666666666663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584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583</v>
      </c>
      <c r="AL26" s="12">
        <v>578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109</v>
      </c>
      <c r="E27">
        <f t="shared" si="2"/>
        <v>6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585</v>
      </c>
      <c r="AC27" s="12">
        <v>580</v>
      </c>
      <c r="AD27" s="12">
        <v>568</v>
      </c>
      <c r="AE27" s="12">
        <v>575</v>
      </c>
      <c r="AF27" s="12">
        <v>571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567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136</v>
      </c>
      <c r="E28">
        <f t="shared" si="2"/>
        <v>7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585</v>
      </c>
      <c r="AA28" s="12" t="s">
        <v>12</v>
      </c>
      <c r="AB28" s="12" t="s">
        <v>12</v>
      </c>
      <c r="AC28" s="12" t="s">
        <v>12</v>
      </c>
      <c r="AD28" s="12">
        <v>581</v>
      </c>
      <c r="AE28" s="12">
        <v>579</v>
      </c>
      <c r="AF28" s="12">
        <v>583</v>
      </c>
      <c r="AG28" s="12">
        <v>565</v>
      </c>
      <c r="AH28" s="12" t="s">
        <v>12</v>
      </c>
      <c r="AI28" s="12" t="s">
        <v>12</v>
      </c>
      <c r="AJ28" s="12" t="s">
        <v>12</v>
      </c>
      <c r="AK28" s="12">
        <v>578</v>
      </c>
      <c r="AL28" s="12" t="s">
        <v>12</v>
      </c>
      <c r="AM28" s="12" t="s">
        <v>12</v>
      </c>
      <c r="AN28" s="12">
        <v>566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100</v>
      </c>
      <c r="E29">
        <f t="shared" si="2"/>
        <v>7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586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576</v>
      </c>
      <c r="AE29" s="12">
        <v>572</v>
      </c>
      <c r="AF29" s="12">
        <v>574</v>
      </c>
      <c r="AG29" s="12">
        <v>567</v>
      </c>
      <c r="AH29" s="12" t="s">
        <v>12</v>
      </c>
      <c r="AI29" s="12" t="s">
        <v>12</v>
      </c>
      <c r="AJ29" s="12" t="s">
        <v>12</v>
      </c>
      <c r="AK29" s="12">
        <v>578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91</v>
      </c>
      <c r="E30">
        <f t="shared" si="2"/>
        <v>8</v>
      </c>
      <c r="F30">
        <f t="shared" si="3"/>
        <v>5</v>
      </c>
      <c r="G30">
        <f t="shared" si="4"/>
        <v>592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582</v>
      </c>
      <c r="L30" s="78">
        <f t="shared" si="9"/>
        <v>585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>
        <v>559</v>
      </c>
      <c r="V30" s="12">
        <v>583</v>
      </c>
      <c r="W30" s="12">
        <v>585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583</v>
      </c>
      <c r="AC30" s="12">
        <v>582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579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592</v>
      </c>
      <c r="AQ30" s="12">
        <v>582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95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>
        <v>589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>
        <v>581</v>
      </c>
      <c r="Z31" s="12">
        <v>584</v>
      </c>
      <c r="AA31" s="12" t="s">
        <v>12</v>
      </c>
      <c r="AB31" s="12" t="s">
        <v>12</v>
      </c>
      <c r="AC31" s="12" t="s">
        <v>12</v>
      </c>
      <c r="AD31" s="12">
        <v>580</v>
      </c>
      <c r="AE31" s="12">
        <v>577</v>
      </c>
      <c r="AF31" s="12">
        <v>586</v>
      </c>
      <c r="AG31" s="12">
        <v>572</v>
      </c>
      <c r="AH31" s="12" t="s">
        <v>12</v>
      </c>
      <c r="AI31" s="12" t="s">
        <v>12</v>
      </c>
      <c r="AJ31" s="12" t="s">
        <v>12</v>
      </c>
      <c r="AK31" s="12">
        <v>585</v>
      </c>
      <c r="AL31" s="12">
        <v>585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92</v>
      </c>
      <c r="E32">
        <f t="shared" si="2"/>
        <v>2</v>
      </c>
      <c r="F32">
        <f t="shared" si="3"/>
        <v>2</v>
      </c>
      <c r="G32">
        <f t="shared" si="4"/>
        <v>589</v>
      </c>
      <c r="H32">
        <f t="shared" si="5"/>
        <v>573</v>
      </c>
      <c r="I32" t="str">
        <f t="shared" si="6"/>
        <v/>
      </c>
      <c r="J32" t="str">
        <f t="shared" si="7"/>
        <v/>
      </c>
      <c r="K32" t="str">
        <f t="shared" si="8"/>
        <v/>
      </c>
      <c r="L32" s="78">
        <f t="shared" si="9"/>
        <v>581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589</v>
      </c>
      <c r="AG32" s="12">
        <v>573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134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>
        <v>583</v>
      </c>
      <c r="R33" s="12">
        <v>575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570</v>
      </c>
      <c r="AE33" s="12">
        <v>572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94</v>
      </c>
      <c r="E34">
        <f t="shared" si="2"/>
        <v>11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 t="s">
        <v>12</v>
      </c>
      <c r="P34" s="12" t="s">
        <v>12</v>
      </c>
      <c r="Q34" s="12">
        <v>591</v>
      </c>
      <c r="R34" s="12">
        <v>594</v>
      </c>
      <c r="S34" s="12" t="s">
        <v>12</v>
      </c>
      <c r="T34" s="12" t="s">
        <v>12</v>
      </c>
      <c r="U34" s="12">
        <v>564</v>
      </c>
      <c r="V34" s="12">
        <v>588</v>
      </c>
      <c r="W34" s="12">
        <v>585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588</v>
      </c>
      <c r="AC34" s="12">
        <v>595</v>
      </c>
      <c r="AD34" s="12">
        <v>586</v>
      </c>
      <c r="AE34" s="12">
        <v>589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>
        <v>592</v>
      </c>
      <c r="AL34" s="12">
        <v>580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si="2"/>
        <v/>
      </c>
      <c r="F35" t="str">
        <f t="shared" ref="F35:F42" si="12">_xlfn.IFS(E35="","",E35=1,1,E35=2,2,E35=3,3,E35=4,4,E35=5,5,E35&gt;5,5)</f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ref="L35:L42" si="13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73" si="14">IF(D43="","",(RIGHT(D43,LEN(D43)-SEARCH(" ",D43,1))))</f>
        <v/>
      </c>
      <c r="B43" t="str">
        <f t="shared" ref="B43:B73" si="15">IF(D43="","",(LEFT(D43,SEARCH(" ",D43,1))))</f>
        <v/>
      </c>
      <c r="C43" s="12">
        <v>30</v>
      </c>
      <c r="E43" t="str">
        <f t="shared" si="2"/>
        <v/>
      </c>
      <c r="F43" t="str">
        <f t="shared" ref="F43:F73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73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4"/>
        <v/>
      </c>
      <c r="B44" t="str">
        <f t="shared" si="15"/>
        <v/>
      </c>
      <c r="C44" s="12">
        <v>31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4"/>
        <v/>
      </c>
      <c r="B45" t="str">
        <f t="shared" si="15"/>
        <v/>
      </c>
      <c r="C45" s="12">
        <v>32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4"/>
        <v/>
      </c>
      <c r="B46" t="str">
        <f t="shared" si="15"/>
        <v/>
      </c>
      <c r="C46" s="12">
        <v>33</v>
      </c>
      <c r="E46" t="str">
        <f t="shared" ref="E46:E73" si="18">IF(COUNT(N46:AX46)=0,"", COUNT(N46:AX46))</f>
        <v/>
      </c>
      <c r="F46" t="str">
        <f t="shared" si="16"/>
        <v/>
      </c>
      <c r="G46" t="str">
        <f t="shared" ref="G46:G73" si="19">IFERROR(LARGE((N46:AX46),1),"")</f>
        <v/>
      </c>
      <c r="H46" t="str">
        <f t="shared" ref="H46:H73" si="20">IFERROR(LARGE((N46:AX46),2),"")</f>
        <v/>
      </c>
      <c r="I46" t="str">
        <f t="shared" ref="I46:I73" si="21">IFERROR(LARGE((N46:AX46),3),"")</f>
        <v/>
      </c>
      <c r="J46" t="str">
        <f t="shared" ref="J46:J73" si="22">IFERROR(LARGE((N46:AX46),4),"")</f>
        <v/>
      </c>
      <c r="K46" t="str">
        <f t="shared" ref="K46:K73" si="23">IFERROR(LARGE((N46:AX46),5),"")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4"/>
        <v/>
      </c>
      <c r="B47" t="str">
        <f t="shared" si="15"/>
        <v/>
      </c>
      <c r="C47" s="12">
        <v>34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4"/>
        <v/>
      </c>
      <c r="B48" t="str">
        <f t="shared" si="15"/>
        <v/>
      </c>
      <c r="C48" s="12">
        <v>35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4"/>
        <v/>
      </c>
      <c r="B49" t="str">
        <f t="shared" si="15"/>
        <v/>
      </c>
      <c r="C49" s="12">
        <v>36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4"/>
        <v/>
      </c>
      <c r="B50" t="str">
        <f t="shared" si="15"/>
        <v/>
      </c>
      <c r="C50" s="12">
        <v>37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4"/>
        <v/>
      </c>
      <c r="B51" t="str">
        <f t="shared" si="15"/>
        <v/>
      </c>
      <c r="C51" s="12">
        <v>38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4"/>
        <v/>
      </c>
      <c r="B52" t="str">
        <f t="shared" si="15"/>
        <v/>
      </c>
      <c r="C52" s="12">
        <v>39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4"/>
        <v/>
      </c>
      <c r="B53" t="str">
        <f t="shared" si="15"/>
        <v/>
      </c>
      <c r="C53" s="12">
        <v>40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4"/>
        <v/>
      </c>
      <c r="B54" t="str">
        <f t="shared" si="15"/>
        <v/>
      </c>
      <c r="C54" s="12">
        <v>41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4"/>
        <v/>
      </c>
      <c r="B55" t="str">
        <f t="shared" si="15"/>
        <v/>
      </c>
      <c r="C55" s="12">
        <v>42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4"/>
        <v/>
      </c>
      <c r="B56" t="str">
        <f t="shared" si="15"/>
        <v/>
      </c>
      <c r="C56" s="12">
        <v>43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4"/>
        <v/>
      </c>
      <c r="B57" t="str">
        <f t="shared" si="15"/>
        <v/>
      </c>
      <c r="C57" s="12">
        <v>44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4"/>
        <v/>
      </c>
      <c r="B58" t="str">
        <f t="shared" si="15"/>
        <v/>
      </c>
      <c r="C58" s="12">
        <v>45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4"/>
        <v/>
      </c>
      <c r="B59" t="str">
        <f t="shared" si="15"/>
        <v/>
      </c>
      <c r="C59" s="12">
        <v>46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4"/>
        <v/>
      </c>
      <c r="B60" t="str">
        <f t="shared" si="15"/>
        <v/>
      </c>
      <c r="C60" s="12">
        <v>47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4"/>
        <v/>
      </c>
      <c r="B61" t="str">
        <f t="shared" si="15"/>
        <v/>
      </c>
      <c r="C61" s="12">
        <v>48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4"/>
        <v/>
      </c>
      <c r="B62" t="str">
        <f t="shared" si="15"/>
        <v/>
      </c>
      <c r="C62" s="12">
        <v>49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4"/>
        <v/>
      </c>
      <c r="B63" t="str">
        <f t="shared" si="15"/>
        <v/>
      </c>
      <c r="C63" s="12">
        <v>50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4"/>
        <v/>
      </c>
      <c r="B64" t="str">
        <f t="shared" si="15"/>
        <v/>
      </c>
      <c r="C64" s="12">
        <v>51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4"/>
        <v/>
      </c>
      <c r="B65" t="str">
        <f t="shared" si="15"/>
        <v/>
      </c>
      <c r="C65" s="12">
        <v>52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4"/>
        <v/>
      </c>
      <c r="B66" t="str">
        <f t="shared" si="15"/>
        <v/>
      </c>
      <c r="C66" s="12">
        <v>53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4"/>
        <v/>
      </c>
      <c r="B67" t="str">
        <f t="shared" si="15"/>
        <v/>
      </c>
      <c r="C67" s="12">
        <v>54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4"/>
        <v/>
      </c>
      <c r="B68" t="str">
        <f t="shared" si="15"/>
        <v/>
      </c>
      <c r="C68" s="12">
        <v>55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4"/>
        <v/>
      </c>
      <c r="B69" t="str">
        <f t="shared" si="15"/>
        <v/>
      </c>
      <c r="C69" s="12">
        <v>56</v>
      </c>
      <c r="E69" t="str">
        <f t="shared" si="18"/>
        <v/>
      </c>
      <c r="F69" t="str">
        <f t="shared" si="16"/>
        <v/>
      </c>
      <c r="G69" t="str">
        <f t="shared" si="19"/>
        <v/>
      </c>
      <c r="H69" t="str">
        <f t="shared" si="20"/>
        <v/>
      </c>
      <c r="I69" t="str">
        <f t="shared" si="21"/>
        <v/>
      </c>
      <c r="J69" t="str">
        <f t="shared" si="22"/>
        <v/>
      </c>
      <c r="K69" t="str">
        <f t="shared" si="23"/>
        <v/>
      </c>
      <c r="L69" t="str">
        <f t="shared" si="1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4"/>
        <v/>
      </c>
      <c r="B70" t="str">
        <f t="shared" si="15"/>
        <v/>
      </c>
      <c r="C70" s="12">
        <v>57</v>
      </c>
      <c r="E70" t="str">
        <f t="shared" si="18"/>
        <v/>
      </c>
      <c r="F70" t="str">
        <f t="shared" si="16"/>
        <v/>
      </c>
      <c r="G70" t="str">
        <f t="shared" si="19"/>
        <v/>
      </c>
      <c r="H70" t="str">
        <f t="shared" si="20"/>
        <v/>
      </c>
      <c r="I70" t="str">
        <f t="shared" si="21"/>
        <v/>
      </c>
      <c r="J70" t="str">
        <f t="shared" si="22"/>
        <v/>
      </c>
      <c r="K70" t="str">
        <f t="shared" si="23"/>
        <v/>
      </c>
      <c r="L70" t="str">
        <f t="shared" si="1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  <row r="71" spans="1:50" x14ac:dyDescent="0.35">
      <c r="A71" t="str">
        <f t="shared" si="14"/>
        <v/>
      </c>
      <c r="B71" t="str">
        <f t="shared" si="15"/>
        <v/>
      </c>
      <c r="C71" s="12">
        <v>58</v>
      </c>
      <c r="E71" t="str">
        <f t="shared" si="18"/>
        <v/>
      </c>
      <c r="F71" t="str">
        <f t="shared" si="16"/>
        <v/>
      </c>
      <c r="G71" t="str">
        <f t="shared" si="19"/>
        <v/>
      </c>
      <c r="H71" t="str">
        <f t="shared" si="20"/>
        <v/>
      </c>
      <c r="I71" t="str">
        <f t="shared" si="21"/>
        <v/>
      </c>
      <c r="J71" t="str">
        <f t="shared" si="22"/>
        <v/>
      </c>
      <c r="K71" t="str">
        <f t="shared" si="23"/>
        <v/>
      </c>
      <c r="L71" t="str">
        <f t="shared" si="1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</row>
    <row r="72" spans="1:50" x14ac:dyDescent="0.35">
      <c r="A72" t="str">
        <f t="shared" si="14"/>
        <v/>
      </c>
      <c r="B72" t="str">
        <f t="shared" si="15"/>
        <v/>
      </c>
      <c r="C72" s="12">
        <v>59</v>
      </c>
      <c r="E72" t="str">
        <f t="shared" si="18"/>
        <v/>
      </c>
      <c r="F72" t="str">
        <f t="shared" si="16"/>
        <v/>
      </c>
      <c r="G72" t="str">
        <f t="shared" si="19"/>
        <v/>
      </c>
      <c r="H72" t="str">
        <f t="shared" si="20"/>
        <v/>
      </c>
      <c r="I72" t="str">
        <f t="shared" si="21"/>
        <v/>
      </c>
      <c r="J72" t="str">
        <f t="shared" si="22"/>
        <v/>
      </c>
      <c r="K72" t="str">
        <f t="shared" si="23"/>
        <v/>
      </c>
      <c r="L72" t="str">
        <f t="shared" si="1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</row>
    <row r="73" spans="1:50" x14ac:dyDescent="0.35">
      <c r="A73" t="str">
        <f t="shared" si="14"/>
        <v/>
      </c>
      <c r="B73" t="str">
        <f t="shared" si="15"/>
        <v/>
      </c>
      <c r="C73" s="12">
        <v>60</v>
      </c>
      <c r="E73" t="str">
        <f t="shared" si="18"/>
        <v/>
      </c>
      <c r="F73" t="str">
        <f t="shared" si="16"/>
        <v/>
      </c>
      <c r="G73" t="str">
        <f t="shared" si="19"/>
        <v/>
      </c>
      <c r="H73" t="str">
        <f t="shared" si="20"/>
        <v/>
      </c>
      <c r="I73" t="str">
        <f t="shared" si="21"/>
        <v/>
      </c>
      <c r="J73" t="str">
        <f t="shared" si="22"/>
        <v/>
      </c>
      <c r="K73" t="str">
        <f t="shared" si="23"/>
        <v/>
      </c>
      <c r="L73" t="str">
        <f t="shared" si="17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</row>
  </sheetData>
  <sortState xmlns:xlrd2="http://schemas.microsoft.com/office/spreadsheetml/2017/richdata2" ref="A14:AX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X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15,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97" t="s">
        <v>1</v>
      </c>
      <c r="D10" s="97"/>
      <c r="E10" s="97"/>
      <c r="F10" s="1"/>
      <c r="J10" s="97" t="s">
        <v>28</v>
      </c>
      <c r="K10" s="97"/>
      <c r="L10" s="97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157</v>
      </c>
      <c r="J11" s="17" t="s">
        <v>24</v>
      </c>
      <c r="K11" s="18"/>
      <c r="L11" s="26">
        <f>'Women''s Air Rifle Scores'!F5</f>
        <v>629</v>
      </c>
      <c r="M11" s="80" t="s">
        <v>157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157</v>
      </c>
      <c r="J12" s="19" t="s">
        <v>25</v>
      </c>
      <c r="K12" s="20"/>
      <c r="L12" s="27">
        <f>'Women''s Air Rifle Scores'!F6</f>
        <v>627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630.78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631.58000000000004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Scores'!D32="","",'Women''s Air Rifle Scores'!D32)</f>
        <v>Mackenzie Kring</v>
      </c>
      <c r="K21" s="11"/>
      <c r="L21" s="9">
        <f>'Women''s Air Rifle Scores'!F32</f>
        <v>5</v>
      </c>
      <c r="M21" s="65">
        <f>'Women''s Air Rifle Scores'!L32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629.5</v>
      </c>
      <c r="G22" s="9"/>
      <c r="I22" s="12">
        <v>5</v>
      </c>
      <c r="J22" s="11" t="str">
        <f>IF('Women''s Air Rifle Scores'!D50="","",'Women''s Air Rifle Scores'!D50)</f>
        <v>Ali Weisz</v>
      </c>
      <c r="K22" s="11"/>
      <c r="L22" s="9">
        <f>'Women''s Air Rifle Scores'!F50</f>
        <v>5</v>
      </c>
      <c r="M22" s="65">
        <f>'Women''s Air Rifle Scores'!L50</f>
        <v>630.4</v>
      </c>
    </row>
    <row r="23" spans="2:13" x14ac:dyDescent="0.35">
      <c r="B23" s="12">
        <v>6</v>
      </c>
      <c r="C23" s="11" t="str">
        <f>IF('Men''s Air Rifle Scores'!D30="","",'Men''s Air Rifle Scores'!D30)</f>
        <v>Ivan Roe</v>
      </c>
      <c r="E23" s="9">
        <f>'Men''s Air Rifle Scores'!F30</f>
        <v>5</v>
      </c>
      <c r="F23" s="65">
        <f>'Men''s Air Rifle Scores'!L30</f>
        <v>628.98000000000013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630.17999999999995</v>
      </c>
    </row>
    <row r="24" spans="2:13" x14ac:dyDescent="0.35">
      <c r="B24" s="12">
        <v>7</v>
      </c>
      <c r="C24" s="11" t="str">
        <f>IF('Men''s Air Rifle Scores'!D24="","",'Men''s Air Rifle Scores'!D24)</f>
        <v>Griffin Lake</v>
      </c>
      <c r="E24" s="9">
        <f>'Men''s Air Rifle Scores'!F24</f>
        <v>5</v>
      </c>
      <c r="F24" s="65">
        <f>'Men''s Air Rifle Scores'!L24</f>
        <v>628.9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11" t="str">
        <f>IF('Men''s Air Rifle Scores'!D33="","",'Men''s Air Rifle Scores'!D33)</f>
        <v>Tim Sherry</v>
      </c>
      <c r="E25" s="9">
        <f>'Men''s Air Rifle Scores'!F33</f>
        <v>5</v>
      </c>
      <c r="F25" s="65">
        <f>'Men''s Air Rifle Scores'!L33</f>
        <v>628.38</v>
      </c>
      <c r="G25" s="9"/>
      <c r="I25" s="12">
        <v>8</v>
      </c>
      <c r="J25" s="11" t="str">
        <f>IF('Women''s Air Rifle Scores'!D40="","",'Women''s Air Rifle Scores'!D40)</f>
        <v>Elizabeth Probst</v>
      </c>
      <c r="K25" s="11"/>
      <c r="L25" s="9">
        <f>'Women''s Air Rifle Scores'!F40</f>
        <v>5</v>
      </c>
      <c r="M25" s="65">
        <f>'Women''s Air Rifle Scores'!L40</f>
        <v>627.18000000000006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Scores'!D49="","",'Women''s Air Rifle Scores'!D49)</f>
        <v>Emme Walrath</v>
      </c>
      <c r="K26" s="11"/>
      <c r="L26" s="9">
        <f>'Women''s Air Rifle Scores'!F49</f>
        <v>5</v>
      </c>
      <c r="M26" s="65">
        <f>'Women''s Air Rifle Scores'!L49</f>
        <v>626.98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Scores'!D45="","",'Women''s Air Rifle Scores'!D45)</f>
        <v>Elijah Spencer</v>
      </c>
      <c r="K27" s="11"/>
      <c r="L27" s="9">
        <f>'Women''s Air Rifle Scores'!F45</f>
        <v>5</v>
      </c>
      <c r="M27" s="65">
        <f>'Women''s Air Rifle Scores'!L45</f>
        <v>626.78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Scores'!D15="","",'Women''s Air Rifle Scores'!D15)</f>
        <v>Isabella Baldwin</v>
      </c>
      <c r="K28" s="11"/>
      <c r="L28" s="9">
        <f>'Women''s Air Rifle Scores'!F15</f>
        <v>5</v>
      </c>
      <c r="M28" s="65">
        <f>'Women''s Air Rifle Scores'!L15</f>
        <v>626.70000000000005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Scores'!D31="","",'Women''s Air Rifle Scores'!D31)</f>
        <v>Alana Kelly</v>
      </c>
      <c r="K29" s="11"/>
      <c r="L29" s="9">
        <f>'Women''s Air Rifle Scores'!F31</f>
        <v>5</v>
      </c>
      <c r="M29" s="65">
        <f>'Women''s Air Rifle Scores'!L31</f>
        <v>626.64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Scores'!D16="","",'Women''s Air Rifle Scores'!D16)</f>
        <v>Ashlyn Blake</v>
      </c>
      <c r="K30" s="11"/>
      <c r="L30" s="9">
        <f>'Women''s Air Rifle Scores'!F16</f>
        <v>5</v>
      </c>
      <c r="M30" s="65">
        <f>'Women''s Air Rifle Scores'!L16</f>
        <v>626.38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Scores'!D28="","",'Women''s Air Rifle Scores'!D28)</f>
        <v>Jeanne Haverhill</v>
      </c>
      <c r="K31" s="11"/>
      <c r="L31" s="9">
        <f>'Women''s Air Rifle Scores'!F28</f>
        <v>5</v>
      </c>
      <c r="M31" s="65">
        <f>'Women''s Air Rifle Scores'!L28</f>
        <v>626.1400000000001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Scores'!D22="","",'Women''s Air Rifle Scores'!D22)</f>
        <v>Rachael Charles</v>
      </c>
      <c r="K32" s="11"/>
      <c r="L32" s="9">
        <f>'Women''s Air Rifle Scores'!F22</f>
        <v>5</v>
      </c>
      <c r="M32" s="65">
        <f>'Women''s Air Rifle Scores'!L22</f>
        <v>625.88000000000011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Scores'!D21="","",'Women''s Air Rifle Scores'!D21)</f>
        <v>Camryn Camp</v>
      </c>
      <c r="K33" s="11"/>
      <c r="L33" s="9">
        <f>'Women''s Air Rifle Scores'!F21</f>
        <v>5</v>
      </c>
      <c r="M33" s="65">
        <f>'Women''s Air Rifle Scores'!L21</f>
        <v>625.5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624.70000000000005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Scores'!D27="","",'Women''s Air Rifle Scores'!D27)</f>
        <v>Gracie Dinh</v>
      </c>
      <c r="K35" s="11"/>
      <c r="L35" s="9">
        <f>'Women''s Air Rifle Scores'!F27</f>
        <v>5</v>
      </c>
      <c r="M35" s="65">
        <f>'Women''s Air Rifle Scores'!L27</f>
        <v>624.12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Scores'!D54="","",'Women''s Air Rifle Scores'!D54)</f>
        <v>Gabriela Zych</v>
      </c>
      <c r="K36" s="11"/>
      <c r="L36" s="9">
        <f>'Women''s Air Rifle Scores'!F54</f>
        <v>5</v>
      </c>
      <c r="M36" s="65">
        <f>'Women''s Air Rifle Scores'!L54</f>
        <v>623.66000000000008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Scores'!D19="","",'Women''s Air Rifle Scores'!D19)</f>
        <v>Addy Burrow</v>
      </c>
      <c r="K37" s="11"/>
      <c r="L37" s="9">
        <f>'Women''s Air Rifle Scores'!F19</f>
        <v>5</v>
      </c>
      <c r="M37" s="65">
        <f>'Women''s Air Rifle Scores'!L19</f>
        <v>623.37999999999988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Scores'!D36="","",'Women''s Air Rifle Scores'!D36)</f>
        <v>Caroline Martin</v>
      </c>
      <c r="K38" s="11"/>
      <c r="L38" s="9">
        <f>'Women''s Air Rifle Scores'!F36</f>
        <v>5</v>
      </c>
      <c r="M38" s="65">
        <f>'Women''s Air Rifle Scores'!L36</f>
        <v>622.84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Scores'!D38="","",'Women''s Air Rifle Scores'!D38)</f>
        <v>Rylie Passmore</v>
      </c>
      <c r="K39" s="11"/>
      <c r="L39" s="9">
        <f>'Women''s Air Rifle Scores'!F38</f>
        <v>5</v>
      </c>
      <c r="M39" s="65">
        <f>'Women''s Air Rifle Scores'!L38</f>
        <v>622.81999999999994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Scores'!D18="","",'Women''s Air Rifle Scores'!D18)</f>
        <v>Elisa Boozer</v>
      </c>
      <c r="K40" s="11"/>
      <c r="L40" s="9">
        <f>'Women''s Air Rifle Scores'!F18</f>
        <v>5</v>
      </c>
      <c r="M40" s="65">
        <f>'Women''s Air Rifle Scores'!L18</f>
        <v>622.16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Scores'!D23="","",'Women''s Air Rifle Scores'!D23)</f>
        <v>Sophia Cruz</v>
      </c>
      <c r="K41" s="11"/>
      <c r="L41" s="9">
        <f>'Women''s Air Rifle Scores'!F23</f>
        <v>5</v>
      </c>
      <c r="M41" s="65">
        <f>'Women''s Air Rifle Scores'!L23</f>
        <v>620.99999999999989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Maggie Palfrie</v>
      </c>
      <c r="K42" s="11"/>
      <c r="L42" s="9">
        <f>'Women''s Air Rifle Scores'!F37</f>
        <v>5</v>
      </c>
      <c r="M42" s="65">
        <f>'Women''s Air Rifle Scores'!L37</f>
        <v>620.5200000000001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Scores'!D17="","",'Women''s Air Rifle Scores'!D17)</f>
        <v>Alexa Bodrogi</v>
      </c>
      <c r="K43" s="11"/>
      <c r="L43" s="9">
        <f>'Women''s Air Rifle Scores'!F17</f>
        <v>5</v>
      </c>
      <c r="M43" s="65">
        <f>'Women''s Air Rifle Scores'!L17</f>
        <v>618.16000000000008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Scores'!D34="","",'Women''s Air Rifle Scores'!D34)</f>
        <v>Victoria Leppert</v>
      </c>
      <c r="K44" s="11"/>
      <c r="L44" s="9">
        <f>'Women''s Air Rifle Scores'!F34</f>
        <v>1</v>
      </c>
      <c r="M44" s="65">
        <f>'Women''s Air Rifle Scores'!L34</f>
        <v>628.79999999999995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Scores'!D41="","",'Women''s Air Rifle Scores'!D41)</f>
        <v>Emma Rhode</v>
      </c>
      <c r="K45" s="11"/>
      <c r="L45" s="9">
        <f>'Women''s Air Rifle Scores'!F41</f>
        <v>2</v>
      </c>
      <c r="M45" s="65">
        <f>'Women''s Air Rifle Scores'!L41</f>
        <v>628.65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2</v>
      </c>
      <c r="M46" s="65">
        <f>'Women''s Air Rifle Scores'!L30</f>
        <v>628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Scores'!D48="","",'Women''s Air Rifle Scores'!D48)</f>
        <v>Carlee Valenta</v>
      </c>
      <c r="K47" s="11"/>
      <c r="L47" s="9">
        <f>'Women''s Air Rifle Scores'!F48</f>
        <v>3</v>
      </c>
      <c r="M47" s="65">
        <f>'Women''s Air Rifle Scores'!L48</f>
        <v>627.4666666666667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Scores'!D39="","",'Women''s Air Rifle Scores'!D39)</f>
        <v>Natalie Perrin</v>
      </c>
      <c r="K48" s="11"/>
      <c r="L48" s="9">
        <f>'Women''s Air Rifle Scores'!F39</f>
        <v>1</v>
      </c>
      <c r="M48" s="65">
        <f>'Women''s Air Rifle Scores'!L39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3</v>
      </c>
      <c r="M49" s="65">
        <f>'Women''s Air Rifle Scores'!L20</f>
        <v>626.23333333333335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Scores'!D51="","",'Women''s Air Rifle Scores'!D51)</f>
        <v>Anne White</v>
      </c>
      <c r="K50" s="11"/>
      <c r="L50" s="9">
        <f>'Women''s Air Rifle Scores'!F51</f>
        <v>2</v>
      </c>
      <c r="M50" s="65">
        <f>'Women''s Air Rifle Scores'!L51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Scores'!D52="","",'Women''s Air Rifle Scores'!D52)</f>
        <v>Lily Wytko</v>
      </c>
      <c r="K53" s="11"/>
      <c r="L53" s="9">
        <f>'Women''s Air Rifle Scores'!F52</f>
        <v>4</v>
      </c>
      <c r="M53" s="65">
        <f>'Women''s Air Rifle Scores'!L52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Scores'!D24="","",'Women''s Air Rifle Scores'!D24)</f>
        <v>Kelsey Dardas</v>
      </c>
      <c r="K54" s="11"/>
      <c r="L54" s="9">
        <f>'Women''s Air Rifle Scores'!F24</f>
        <v>3</v>
      </c>
      <c r="M54" s="65">
        <f>'Women''s Air Rifle Scores'!L24</f>
        <v>623.16666666666663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Scores'!D46="","",'Women''s Air Rifle Scores'!D46)</f>
        <v>Katlyn Sullivan</v>
      </c>
      <c r="K55" s="11"/>
      <c r="L55" s="9">
        <f>'Women''s Air Rifle Scores'!F46</f>
        <v>2</v>
      </c>
      <c r="M55" s="65">
        <f>'Women''s Air Rifle Scores'!L46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Scores'!D26="","",'Women''s Air Rifle Scores'!D26)</f>
        <v>Regan Diamond</v>
      </c>
      <c r="K56" s="11"/>
      <c r="L56" s="9">
        <f>'Women''s Air Rifle Scores'!F26</f>
        <v>4</v>
      </c>
      <c r="M56" s="65">
        <f>'Women''s Air Rifle Scores'!L26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3">
    <sortCondition descending="1" ref="M18:M43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15,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129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97" t="s">
        <v>33</v>
      </c>
      <c r="D10" s="97"/>
      <c r="E10" s="97"/>
      <c r="F10" s="1"/>
      <c r="J10" s="97" t="s">
        <v>34</v>
      </c>
      <c r="K10" s="97"/>
      <c r="L10" s="97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157</v>
      </c>
      <c r="J11" s="17" t="s">
        <v>24</v>
      </c>
      <c r="K11" s="18"/>
      <c r="L11" s="53">
        <f>'Women''s Smallbore Scores'!F5</f>
        <v>589</v>
      </c>
      <c r="M11" s="80" t="s">
        <v>157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157</v>
      </c>
      <c r="J12" s="19" t="s">
        <v>25</v>
      </c>
      <c r="K12" s="20"/>
      <c r="L12" s="54">
        <f>'Women''s Smallbore Scores'!F6</f>
        <v>586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592.4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Scores'!D31="","",'Women''s Smallbore Scores'!D31)</f>
        <v>Emme Walrath</v>
      </c>
      <c r="K20" s="11"/>
      <c r="L20" s="9">
        <f>'Women''s Smallbore Scores'!F31</f>
        <v>5</v>
      </c>
      <c r="M20" s="65">
        <f>'Women''s Smallbore Scores'!L31</f>
        <v>586</v>
      </c>
    </row>
    <row r="21" spans="2:13" x14ac:dyDescent="0.35">
      <c r="B21" s="12">
        <v>4</v>
      </c>
      <c r="C21" s="11" t="str">
        <f>IF('Men''s Smallbore Scores'!D14="","",'Men''s Smallbore Scores'!D14)</f>
        <v>Levi Clark</v>
      </c>
      <c r="D21" s="11"/>
      <c r="E21" s="9">
        <f>'Men''s Smallbore Scores'!F14</f>
        <v>5</v>
      </c>
      <c r="F21" s="65">
        <f>'Men''s Smallbore Scores'!L14</f>
        <v>587.79999999999995</v>
      </c>
      <c r="G21" s="9"/>
      <c r="I21" s="12">
        <v>5</v>
      </c>
      <c r="J21" s="11" t="str">
        <f>IF('Women''s Smallbore Scores'!D30="","",'Women''s Smallbore Scores'!D30)</f>
        <v>Mary Tucker</v>
      </c>
      <c r="K21" s="11"/>
      <c r="L21" s="9">
        <f>'Women''s Smallbore Scores'!F30</f>
        <v>5</v>
      </c>
      <c r="M21" s="65">
        <f>'Women''s Smallbore Scores'!L30</f>
        <v>585</v>
      </c>
    </row>
    <row r="22" spans="2:13" x14ac:dyDescent="0.35">
      <c r="B22" s="12">
        <v>5</v>
      </c>
      <c r="C22" s="11" t="str">
        <f>IF('Men''s Smallbore Scores'!D29="","",'Men''s Smallbore Scores'!D29)</f>
        <v>Patrick Sunderman</v>
      </c>
      <c r="D22" s="11"/>
      <c r="E22" s="9">
        <f>'Men''s Smallbore Scores'!F29</f>
        <v>5</v>
      </c>
      <c r="F22" s="65">
        <f>'Men''s Smallbore Scores'!L29</f>
        <v>587.79999999999995</v>
      </c>
      <c r="G22" s="9"/>
      <c r="I22" s="12">
        <v>4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586.6</v>
      </c>
      <c r="I24" s="12">
        <v>7</v>
      </c>
      <c r="J24" s="11" t="str">
        <f>IF('Women''s Smallbore Scores'!D29="","",'Women''s Smallbore Scores'!D29)</f>
        <v>Elijah Spencer</v>
      </c>
      <c r="K24" s="11"/>
      <c r="L24" s="9">
        <f>'Women''s Smallbore Scores'!F29</f>
        <v>5</v>
      </c>
      <c r="M24" s="65">
        <f>'Women''s Smallbore Scores'!L29</f>
        <v>578.79999999999995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Scores'!D27="","",'Women''s Smallbore Scores'!D27)</f>
        <v>Elizabeth Schmeltzer</v>
      </c>
      <c r="K25" s="11"/>
      <c r="L25" s="9">
        <f>'Women''s Smallbore Scores'!F27</f>
        <v>5</v>
      </c>
      <c r="M25" s="65">
        <f>'Women''s Smallbore Scores'!L27</f>
        <v>575.79999999999995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Scores'!D20="","",'Women''s Smallbore Scores'!D20)</f>
        <v>Danjela De Jesus</v>
      </c>
      <c r="K26" s="11"/>
      <c r="L26" s="9">
        <f>'Women''s Smallbore Scores'!F20</f>
        <v>5</v>
      </c>
      <c r="M26" s="65">
        <f>'Women''s Smallbore Scores'!L20</f>
        <v>574.6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581.6</v>
      </c>
      <c r="I27" s="12">
        <v>10</v>
      </c>
      <c r="J27" s="11" t="str">
        <f>IF('Women''s Smallbore Scores'!D16="","",'Women''s Smallbore Scores'!D16)</f>
        <v>Ashlyn Blake</v>
      </c>
      <c r="K27" s="11"/>
      <c r="L27" s="9">
        <f>'Women''s Smallbore Scores'!F16</f>
        <v>5</v>
      </c>
      <c r="M27" s="65">
        <f>'Women''s Smallbore Scores'!L16</f>
        <v>569.4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Scores'!D22="","",'Women''s Smallbore Scores'!D22)</f>
        <v>Lauren Hurley</v>
      </c>
      <c r="K28" s="11"/>
      <c r="L28" s="9">
        <f>'Women''s Smallbore Scores'!F22</f>
        <v>2</v>
      </c>
      <c r="M28" s="65">
        <f>'Women''s Smallbore Scores'!L22</f>
        <v>585.5</v>
      </c>
    </row>
    <row r="29" spans="2:13" x14ac:dyDescent="0.35">
      <c r="B29" s="12">
        <v>12</v>
      </c>
      <c r="C29" s="11" t="str">
        <f>IF('Men''s Smallbore Scores'!D28="","",'Men''s Smallbore Scores'!D28)</f>
        <v>Tim Sherry</v>
      </c>
      <c r="D29" s="11"/>
      <c r="E29" s="9">
        <f>'Men''s Smallbore Scores'!F28</f>
        <v>5</v>
      </c>
      <c r="F29" s="65">
        <f>'Men''s Smallbore Scores'!L28</f>
        <v>580.79999999999995</v>
      </c>
      <c r="I29" s="12">
        <v>12</v>
      </c>
      <c r="J29" s="11" t="str">
        <f>IF('Women''s Smallbore Scores'!D17="","",'Women''s Smallbore Scores'!D17)</f>
        <v>Allison Buesseler</v>
      </c>
      <c r="K29" s="11"/>
      <c r="L29" s="9">
        <f>'Women''s Smallbore Scores'!F17</f>
        <v>1</v>
      </c>
      <c r="M29" s="65">
        <f>'Women''s Smallbore Scores'!L17</f>
        <v>584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Scores'!D21="","",'Women''s Smallbore Scores'!D21)</f>
        <v>Gracie Dinh</v>
      </c>
      <c r="K30" s="11"/>
      <c r="L30" s="9">
        <f>'Women''s Smallbore Scores'!F21</f>
        <v>1</v>
      </c>
      <c r="M30" s="65">
        <f>'Women''s Smallbore Scores'!L21</f>
        <v>584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579.4</v>
      </c>
      <c r="I31" s="12">
        <v>14</v>
      </c>
      <c r="J31" s="11" t="str">
        <f>IF('Women''s Smallbore Scores'!D25="","",'Women''s Smallbore Scores'!D25)</f>
        <v>Alivia Perkins</v>
      </c>
      <c r="K31" s="11"/>
      <c r="L31" s="9">
        <f>'Women''s Smallbore Scores'!F25</f>
        <v>1</v>
      </c>
      <c r="M31" s="65">
        <f>'Women''s Smallbore Scores'!L25</f>
        <v>584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Scores'!D15="","",'Women''s Smallbore Scores'!D15)</f>
        <v>Sarah Beard</v>
      </c>
      <c r="K32" s="11"/>
      <c r="L32" s="9">
        <f>'Women''s Smallbore Scores'!F15</f>
        <v>3</v>
      </c>
      <c r="M32" s="65">
        <f>'Women''s Smallbore Scores'!L15</f>
        <v>582</v>
      </c>
    </row>
    <row r="33" spans="2:13" x14ac:dyDescent="0.35">
      <c r="B33" s="12">
        <v>16</v>
      </c>
      <c r="C33" s="11" t="str">
        <f>IF('Men''s Smallbore Scores'!D26="","",'Men''s Smallbore Scores'!D26)</f>
        <v>Braden Peiser</v>
      </c>
      <c r="D33" s="11"/>
      <c r="E33" s="9">
        <f>'Men''s Smallbore Scores'!F26</f>
        <v>3</v>
      </c>
      <c r="F33" s="65">
        <f>'Men''s Smallbore Scores'!L26</f>
        <v>585</v>
      </c>
      <c r="I33" s="12">
        <v>16</v>
      </c>
      <c r="J33" s="11" t="str">
        <f>IF('Women''s Smallbore Scores'!D26="","",'Women''s Smallbore Scores'!D26)</f>
        <v>Elizabeth Probst</v>
      </c>
      <c r="K33" s="11"/>
      <c r="L33" s="9">
        <f>'Women''s Smallbore Scores'!F26</f>
        <v>3</v>
      </c>
      <c r="M33" s="65">
        <f>'Women''s Smallbore Scores'!L26</f>
        <v>581.66666666666663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2</v>
      </c>
      <c r="F34" s="65">
        <f>'Men''s Smallbore Scores'!L23</f>
        <v>584</v>
      </c>
      <c r="I34" s="12">
        <v>17</v>
      </c>
      <c r="J34" s="11" t="str">
        <f>IF('Women''s Smallbore Scores'!D32="","",'Women''s Smallbore Scores'!D32)</f>
        <v>Ali Weisz</v>
      </c>
      <c r="K34" s="11"/>
      <c r="L34" s="9">
        <f>'Women''s Smallbore Scores'!F32</f>
        <v>2</v>
      </c>
      <c r="M34" s="65">
        <f>'Women''s Smallbore Scores'!L32</f>
        <v>581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Scores'!D19="","",'Women''s Smallbore Scores'!D19)</f>
        <v>Kelsey Dardas</v>
      </c>
      <c r="K35" s="11"/>
      <c r="L35" s="9">
        <f>'Women''s Smallbore Scores'!F19</f>
        <v>2</v>
      </c>
      <c r="M35" s="65">
        <f>'Women''s Smallbore Scores'!L19</f>
        <v>580.5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Rachael Charles</v>
      </c>
      <c r="K37" s="11"/>
      <c r="L37" s="9">
        <f>'Women''s Smallbore Scores'!F18</f>
        <v>4</v>
      </c>
      <c r="M37" s="65">
        <f>'Women''s Smallbore Scores'!L18</f>
        <v>576.25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Scores'!D33="","",'Women''s Smallbore Scores'!D33)</f>
        <v>Anne White</v>
      </c>
      <c r="K38" s="11"/>
      <c r="L38" s="9">
        <f>'Women''s Smallbore Scores'!F33</f>
        <v>4</v>
      </c>
      <c r="M38" s="65">
        <f>'Women''s Smallbore Scores'!L33</f>
        <v>575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7">
    <sortCondition descending="1" ref="M18:M27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200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158</v>
      </c>
    </row>
    <row r="10" spans="1:20" ht="18.5" x14ac:dyDescent="0.45">
      <c r="B10" s="97" t="s">
        <v>1</v>
      </c>
      <c r="C10" s="97"/>
      <c r="D10" s="97"/>
      <c r="E10" s="97"/>
      <c r="G10" s="97" t="s">
        <v>28</v>
      </c>
      <c r="H10" s="97"/>
      <c r="I10" s="97"/>
      <c r="J10" s="97"/>
      <c r="K10" s="1"/>
      <c r="L10" s="97" t="s">
        <v>33</v>
      </c>
      <c r="M10" s="97"/>
      <c r="N10" s="97"/>
      <c r="O10" s="97"/>
      <c r="Q10" s="97" t="s">
        <v>34</v>
      </c>
      <c r="R10" s="97"/>
      <c r="S10" s="97"/>
      <c r="T10" s="97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1" t="s">
        <v>26</v>
      </c>
      <c r="C16" s="119" t="s">
        <v>10</v>
      </c>
      <c r="D16" s="120"/>
      <c r="E16" s="47" t="s">
        <v>14</v>
      </c>
      <c r="G16" s="101" t="s">
        <v>26</v>
      </c>
      <c r="H16" s="119" t="s">
        <v>10</v>
      </c>
      <c r="I16" s="120"/>
      <c r="J16" s="47" t="s">
        <v>14</v>
      </c>
      <c r="L16" s="101" t="s">
        <v>26</v>
      </c>
      <c r="M16" s="119" t="s">
        <v>10</v>
      </c>
      <c r="N16" s="120"/>
      <c r="O16" s="47" t="s">
        <v>14</v>
      </c>
      <c r="Q16" s="101" t="s">
        <v>26</v>
      </c>
      <c r="R16" s="119" t="s">
        <v>10</v>
      </c>
      <c r="S16" s="120"/>
      <c r="T16" s="47" t="s">
        <v>14</v>
      </c>
    </row>
    <row r="17" spans="2:20" ht="15" thickBot="1" x14ac:dyDescent="0.4">
      <c r="B17" s="103"/>
      <c r="C17" s="121"/>
      <c r="D17" s="122"/>
      <c r="E17" s="48" t="s">
        <v>13</v>
      </c>
      <c r="G17" s="103"/>
      <c r="H17" s="121"/>
      <c r="I17" s="122"/>
      <c r="J17" s="48" t="s">
        <v>13</v>
      </c>
      <c r="L17" s="103"/>
      <c r="M17" s="121"/>
      <c r="N17" s="122"/>
      <c r="O17" s="48" t="s">
        <v>13</v>
      </c>
      <c r="Q17" s="103"/>
      <c r="R17" s="121"/>
      <c r="S17" s="122"/>
      <c r="T17" s="48" t="s">
        <v>13</v>
      </c>
    </row>
    <row r="18" spans="2:20" x14ac:dyDescent="0.35">
      <c r="B18" s="44">
        <v>1</v>
      </c>
      <c r="C18" s="117" t="str">
        <f>'Air Rifle Ranking'!C18</f>
        <v>Peter Fiori</v>
      </c>
      <c r="D18" s="118"/>
      <c r="E18" s="66">
        <f>'Air Rifle Ranking'!F18</f>
        <v>632.46</v>
      </c>
      <c r="G18" s="45">
        <v>1</v>
      </c>
      <c r="H18" s="105" t="str">
        <f>'Air Rifle Ranking'!J18</f>
        <v>Mary Tucker</v>
      </c>
      <c r="I18" s="105"/>
      <c r="J18" s="67">
        <f>'Air Rifle Ranking'!M18</f>
        <v>632.96</v>
      </c>
      <c r="K18" s="9"/>
      <c r="L18" s="44">
        <v>1</v>
      </c>
      <c r="M18" s="107" t="str">
        <f>'Smallbore Ranking'!C18</f>
        <v>Peter Fiori</v>
      </c>
      <c r="N18" s="108"/>
      <c r="O18" s="76">
        <f>'Smallbore Ranking'!F18</f>
        <v>591</v>
      </c>
      <c r="Q18" s="44">
        <v>1</v>
      </c>
      <c r="R18" s="107" t="str">
        <f>'Smallbore Ranking'!J18</f>
        <v>Sagen Maddalena</v>
      </c>
      <c r="S18" s="108"/>
      <c r="T18" s="76">
        <f>'Smallbore Ranking'!M18</f>
        <v>592.4</v>
      </c>
    </row>
    <row r="19" spans="2:20" x14ac:dyDescent="0.35">
      <c r="B19" s="45">
        <v>2</v>
      </c>
      <c r="C19" s="111" t="str">
        <f>'Air Rifle Ranking'!C19</f>
        <v>Braden Peiser</v>
      </c>
      <c r="D19" s="112"/>
      <c r="E19" s="67">
        <f>'Air Rifle Ranking'!F19</f>
        <v>630.78</v>
      </c>
      <c r="G19" s="45">
        <v>2</v>
      </c>
      <c r="H19" s="105" t="str">
        <f>'Air Rifle Ranking'!J19</f>
        <v>Sagen Maddalena</v>
      </c>
      <c r="I19" s="105"/>
      <c r="J19" s="67">
        <f>'Air Rifle Ranking'!M19</f>
        <v>631.58000000000004</v>
      </c>
      <c r="K19" s="9"/>
      <c r="L19" s="45">
        <v>2</v>
      </c>
      <c r="M19" s="109" t="str">
        <f>'Smallbore Ranking'!C19</f>
        <v>Jared Eddy</v>
      </c>
      <c r="N19" s="110"/>
      <c r="O19" s="68">
        <f>'Smallbore Ranking'!F19</f>
        <v>590.20000000000005</v>
      </c>
      <c r="Q19" s="45">
        <v>2</v>
      </c>
      <c r="R19" s="105" t="str">
        <f>'Smallbore Ranking'!J19</f>
        <v>Katie Zaun</v>
      </c>
      <c r="S19" s="105"/>
      <c r="T19" s="67">
        <f>'Smallbore Ranking'!M19</f>
        <v>592.20000000000005</v>
      </c>
    </row>
    <row r="20" spans="2:20" x14ac:dyDescent="0.35">
      <c r="B20" s="45">
        <v>3</v>
      </c>
      <c r="C20" s="111" t="str">
        <f>'Air Rifle Ranking'!C20</f>
        <v>Lucas Kozeniesky</v>
      </c>
      <c r="D20" s="112"/>
      <c r="E20" s="67">
        <f>'Air Rifle Ranking'!F20</f>
        <v>629.92000000000007</v>
      </c>
      <c r="G20" s="45">
        <v>3</v>
      </c>
      <c r="H20" s="105" t="str">
        <f>'Air Rifle Ranking'!J20</f>
        <v>Makenzie Larson</v>
      </c>
      <c r="I20" s="105"/>
      <c r="J20" s="67">
        <f>'Air Rifle Ranking'!M20</f>
        <v>630.4</v>
      </c>
      <c r="K20" s="9"/>
      <c r="L20" s="45">
        <v>3</v>
      </c>
      <c r="M20" s="111" t="str">
        <f>'Smallbore Ranking'!C20</f>
        <v>Ivan Roe</v>
      </c>
      <c r="N20" s="112"/>
      <c r="O20" s="67">
        <f>'Smallbore Ranking'!F20</f>
        <v>589.79999999999995</v>
      </c>
      <c r="Q20" s="45">
        <v>3</v>
      </c>
      <c r="R20" s="105" t="str">
        <f>'Smallbore Ranking'!J20</f>
        <v>Emme Walrath</v>
      </c>
      <c r="S20" s="105"/>
      <c r="T20" s="67">
        <f>'Smallbore Ranking'!M20</f>
        <v>586</v>
      </c>
    </row>
    <row r="21" spans="2:20" x14ac:dyDescent="0.35">
      <c r="B21" s="45">
        <v>4</v>
      </c>
      <c r="C21" s="109" t="str">
        <f>'Air Rifle Ranking'!C21</f>
        <v>Gavin Barnick</v>
      </c>
      <c r="D21" s="110"/>
      <c r="E21" s="68">
        <f>'Air Rifle Ranking'!F21</f>
        <v>629.86</v>
      </c>
      <c r="G21" s="45">
        <v>4</v>
      </c>
      <c r="H21" s="105" t="str">
        <f>'Air Rifle Ranking'!J21</f>
        <v>Mackenzie Kring</v>
      </c>
      <c r="I21" s="105"/>
      <c r="J21" s="67">
        <f>'Air Rifle Ranking'!M21</f>
        <v>630.4</v>
      </c>
      <c r="K21" s="9"/>
      <c r="L21" s="45">
        <v>4</v>
      </c>
      <c r="M21" s="115" t="str">
        <f>'Smallbore Ranking'!C21</f>
        <v>Levi Clark</v>
      </c>
      <c r="N21" s="116"/>
      <c r="O21" s="88">
        <f>'Smallbore Ranking'!F21</f>
        <v>587.79999999999995</v>
      </c>
      <c r="Q21" s="45">
        <v>4</v>
      </c>
      <c r="R21" s="105" t="str">
        <f>'Smallbore Ranking'!J21</f>
        <v>Mary Tucker</v>
      </c>
      <c r="S21" s="105"/>
      <c r="T21" s="67">
        <f>'Smallbore Ranking'!M21</f>
        <v>585</v>
      </c>
    </row>
    <row r="22" spans="2:20" x14ac:dyDescent="0.35">
      <c r="B22" s="45">
        <v>5</v>
      </c>
      <c r="C22" s="111" t="str">
        <f>'Air Rifle Ranking'!C22</f>
        <v>Rylan Kissell</v>
      </c>
      <c r="D22" s="112"/>
      <c r="E22" s="67">
        <f>'Air Rifle Ranking'!F22</f>
        <v>629.5</v>
      </c>
      <c r="G22" s="45">
        <v>5</v>
      </c>
      <c r="H22" s="105" t="str">
        <f>'Air Rifle Ranking'!J22</f>
        <v>Ali Weisz</v>
      </c>
      <c r="I22" s="105"/>
      <c r="J22" s="67">
        <f>'Air Rifle Ranking'!M22</f>
        <v>630.4</v>
      </c>
      <c r="L22" s="45">
        <v>5</v>
      </c>
      <c r="M22" s="111" t="str">
        <f>'Smallbore Ranking'!C22</f>
        <v>Patrick Sunderman</v>
      </c>
      <c r="N22" s="112"/>
      <c r="O22" s="67">
        <f>'Smallbore Ranking'!F22</f>
        <v>587.79999999999995</v>
      </c>
      <c r="Q22" s="45">
        <v>5</v>
      </c>
      <c r="R22" s="105" t="str">
        <f>'Smallbore Ranking'!J22</f>
        <v>Cecelia Ossi</v>
      </c>
      <c r="S22" s="105"/>
      <c r="T22" s="67">
        <f>'Smallbore Ranking'!M22</f>
        <v>581.6</v>
      </c>
    </row>
    <row r="23" spans="2:20" x14ac:dyDescent="0.35">
      <c r="B23" s="45">
        <v>6</v>
      </c>
      <c r="C23" s="111" t="str">
        <f>'Air Rifle Ranking'!C23</f>
        <v>Ivan Roe</v>
      </c>
      <c r="D23" s="112"/>
      <c r="E23" s="67">
        <f>'Air Rifle Ranking'!F23</f>
        <v>628.98000000000013</v>
      </c>
      <c r="G23" s="45">
        <v>6</v>
      </c>
      <c r="H23" s="105" t="str">
        <f>'Air Rifle Ranking'!J23</f>
        <v>Katie Zaun</v>
      </c>
      <c r="I23" s="105"/>
      <c r="J23" s="67">
        <f>'Air Rifle Ranking'!M23</f>
        <v>630.17999999999995</v>
      </c>
      <c r="L23" s="45">
        <v>6</v>
      </c>
      <c r="M23" s="111" t="str">
        <f>'Smallbore Ranking'!C23</f>
        <v>Tyler Wee</v>
      </c>
      <c r="N23" s="112"/>
      <c r="O23" s="67">
        <f>'Smallbore Ranking'!F23</f>
        <v>587.4</v>
      </c>
      <c r="Q23" s="45">
        <v>6</v>
      </c>
      <c r="R23" s="105" t="str">
        <f>'Smallbore Ranking'!J23</f>
        <v>Carley Seabrooke</v>
      </c>
      <c r="S23" s="105"/>
      <c r="T23" s="67">
        <f>'Smallbore Ranking'!M23</f>
        <v>581.20000000000005</v>
      </c>
    </row>
    <row r="24" spans="2:20" x14ac:dyDescent="0.35">
      <c r="B24" s="45">
        <v>7</v>
      </c>
      <c r="C24" s="111" t="str">
        <f>'Air Rifle Ranking'!C24</f>
        <v>Griffin Lake</v>
      </c>
      <c r="D24" s="112"/>
      <c r="E24" s="67">
        <f>'Air Rifle Ranking'!F24</f>
        <v>628.9</v>
      </c>
      <c r="G24" s="45">
        <v>7</v>
      </c>
      <c r="H24" s="105" t="str">
        <f>'Air Rifle Ranking'!J24</f>
        <v>Elizabeth Schmeltzer</v>
      </c>
      <c r="I24" s="105"/>
      <c r="J24" s="67">
        <f>'Air Rifle Ranking'!M24</f>
        <v>628.64</v>
      </c>
      <c r="L24" s="45">
        <v>7</v>
      </c>
      <c r="M24" s="109" t="str">
        <f>'Smallbore Ranking'!C24</f>
        <v>Griffin Lake</v>
      </c>
      <c r="N24" s="110"/>
      <c r="O24" s="68">
        <f>'Smallbore Ranking'!F24</f>
        <v>586.6</v>
      </c>
      <c r="Q24" s="45">
        <v>7</v>
      </c>
      <c r="R24" s="105" t="str">
        <f>'Smallbore Ranking'!J24</f>
        <v>Elijah Spencer</v>
      </c>
      <c r="S24" s="105"/>
      <c r="T24" s="67">
        <f>'Smallbore Ranking'!M24</f>
        <v>578.79999999999995</v>
      </c>
    </row>
    <row r="25" spans="2:20" x14ac:dyDescent="0.35">
      <c r="B25" s="45">
        <v>8</v>
      </c>
      <c r="C25" s="111" t="str">
        <f>'Air Rifle Ranking'!C25</f>
        <v>Tim Sherry</v>
      </c>
      <c r="D25" s="112"/>
      <c r="E25" s="67">
        <f>'Air Rifle Ranking'!F25</f>
        <v>628.38</v>
      </c>
      <c r="G25" s="45">
        <v>8</v>
      </c>
      <c r="H25" s="105" t="str">
        <f>'Air Rifle Ranking'!J25</f>
        <v>Elizabeth Probst</v>
      </c>
      <c r="I25" s="105"/>
      <c r="J25" s="67">
        <f>'Air Rifle Ranking'!M25</f>
        <v>627.18000000000006</v>
      </c>
      <c r="L25" s="45">
        <v>8</v>
      </c>
      <c r="M25" s="105" t="str">
        <f>'Smallbore Ranking'!C25</f>
        <v>Jared Desrosiers</v>
      </c>
      <c r="N25" s="105"/>
      <c r="O25" s="67">
        <f>'Smallbore Ranking'!F25</f>
        <v>585.4</v>
      </c>
      <c r="Q25" s="45">
        <v>8</v>
      </c>
      <c r="R25" s="105" t="str">
        <f>'Smallbore Ranking'!J25</f>
        <v>Elizabeth Schmeltzer</v>
      </c>
      <c r="S25" s="105"/>
      <c r="T25" s="67">
        <f>'Smallbore Ranking'!M25</f>
        <v>575.79999999999995</v>
      </c>
    </row>
    <row r="26" spans="2:20" x14ac:dyDescent="0.35">
      <c r="B26" s="45">
        <v>9</v>
      </c>
      <c r="C26" s="111" t="str">
        <f>'Air Rifle Ranking'!C26</f>
        <v>Jared Eddy</v>
      </c>
      <c r="D26" s="112"/>
      <c r="E26" s="67">
        <f>'Air Rifle Ranking'!F26</f>
        <v>628.04000000000008</v>
      </c>
      <c r="G26" s="45">
        <v>9</v>
      </c>
      <c r="H26" s="105" t="str">
        <f>'Air Rifle Ranking'!J26</f>
        <v>Emme Walrath</v>
      </c>
      <c r="I26" s="105"/>
      <c r="J26" s="67">
        <f>'Air Rifle Ranking'!M26</f>
        <v>626.98</v>
      </c>
      <c r="L26" s="45">
        <v>9</v>
      </c>
      <c r="M26" s="105" t="str">
        <f>'Smallbore Ranking'!C26</f>
        <v>Rylan Kissell</v>
      </c>
      <c r="N26" s="105"/>
      <c r="O26" s="67">
        <f>'Smallbore Ranking'!F26</f>
        <v>584.79999999999995</v>
      </c>
      <c r="Q26" s="45">
        <v>9</v>
      </c>
      <c r="R26" s="105" t="str">
        <f>'Smallbore Ranking'!J26</f>
        <v>Danjela De Jesus</v>
      </c>
      <c r="S26" s="105"/>
      <c r="T26" s="67">
        <f>'Smallbore Ranking'!M26</f>
        <v>574.6</v>
      </c>
    </row>
    <row r="27" spans="2:20" x14ac:dyDescent="0.35">
      <c r="B27" s="86">
        <v>10</v>
      </c>
      <c r="C27" s="113" t="str">
        <f>'Air Rifle Ranking'!C27</f>
        <v>Levi Clark</v>
      </c>
      <c r="D27" s="114"/>
      <c r="E27" s="87">
        <f>'Air Rifle Ranking'!F27</f>
        <v>627.5</v>
      </c>
      <c r="G27" s="45">
        <v>10</v>
      </c>
      <c r="H27" s="105" t="str">
        <f>'Air Rifle Ranking'!J27</f>
        <v>Elijah Spencer</v>
      </c>
      <c r="I27" s="105"/>
      <c r="J27" s="67">
        <f>'Air Rifle Ranking'!M27</f>
        <v>626.78</v>
      </c>
      <c r="L27" s="45">
        <v>10</v>
      </c>
      <c r="M27" s="105" t="str">
        <f>'Smallbore Ranking'!C27</f>
        <v>Jack Ogoreuc</v>
      </c>
      <c r="N27" s="105"/>
      <c r="O27" s="67">
        <f>'Smallbore Ranking'!F27</f>
        <v>581.6</v>
      </c>
      <c r="Q27" s="45">
        <v>10</v>
      </c>
      <c r="R27" s="105" t="str">
        <f>'Smallbore Ranking'!J27</f>
        <v>Ashlyn Blake</v>
      </c>
      <c r="S27" s="105"/>
      <c r="T27" s="67">
        <f>'Smallbore Ranking'!M27</f>
        <v>569.4</v>
      </c>
    </row>
    <row r="28" spans="2:20" x14ac:dyDescent="0.35">
      <c r="B28" s="86">
        <v>11</v>
      </c>
      <c r="C28" s="113" t="str">
        <f>'Air Rifle Ranking'!C28</f>
        <v>Brandon Muske</v>
      </c>
      <c r="D28" s="114"/>
      <c r="E28" s="87">
        <f>'Air Rifle Ranking'!F28</f>
        <v>627.48000000000013</v>
      </c>
      <c r="G28" s="45">
        <v>11</v>
      </c>
      <c r="H28" s="105" t="str">
        <f>'Air Rifle Ranking'!J28</f>
        <v>Isabella Baldwin</v>
      </c>
      <c r="I28" s="105"/>
      <c r="J28" s="67">
        <f>'Air Rifle Ranking'!M28</f>
        <v>626.70000000000005</v>
      </c>
      <c r="L28" s="45">
        <v>11</v>
      </c>
      <c r="M28" s="105" t="str">
        <f>'Smallbore Ranking'!C28</f>
        <v>Brandon Muske</v>
      </c>
      <c r="N28" s="105"/>
      <c r="O28" s="67">
        <f>'Smallbore Ranking'!F28</f>
        <v>581.4</v>
      </c>
      <c r="Q28" s="45">
        <v>11</v>
      </c>
      <c r="R28" s="105" t="str">
        <f>'Smallbore Ranking'!J28</f>
        <v>Lauren Hurley</v>
      </c>
      <c r="S28" s="105"/>
      <c r="T28" s="67">
        <f>'Smallbore Ranking'!M28</f>
        <v>585.5</v>
      </c>
    </row>
    <row r="29" spans="2:20" x14ac:dyDescent="0.35">
      <c r="B29" s="45">
        <v>12</v>
      </c>
      <c r="C29" s="111" t="str">
        <f>'Air Rifle Ranking'!C29</f>
        <v>Jacob Wisman</v>
      </c>
      <c r="D29" s="112"/>
      <c r="E29" s="67">
        <f>'Air Rifle Ranking'!F29</f>
        <v>626.22</v>
      </c>
      <c r="G29" s="45">
        <v>12</v>
      </c>
      <c r="H29" s="105" t="str">
        <f>'Air Rifle Ranking'!J29</f>
        <v>Alana Kelly</v>
      </c>
      <c r="I29" s="105"/>
      <c r="J29" s="67">
        <f>'Air Rifle Ranking'!M29</f>
        <v>626.64</v>
      </c>
      <c r="L29" s="45">
        <v>12</v>
      </c>
      <c r="M29" s="105" t="str">
        <f>'Smallbore Ranking'!C29</f>
        <v>Tim Sherry</v>
      </c>
      <c r="N29" s="105"/>
      <c r="O29" s="67">
        <f>'Smallbore Ranking'!F29</f>
        <v>580.79999999999995</v>
      </c>
      <c r="Q29" s="45">
        <v>12</v>
      </c>
      <c r="R29" s="105" t="str">
        <f>'Smallbore Ranking'!J29</f>
        <v>Allison Buesseler</v>
      </c>
      <c r="S29" s="105"/>
      <c r="T29" s="67">
        <f>'Smallbore Ranking'!M29</f>
        <v>584</v>
      </c>
    </row>
    <row r="30" spans="2:20" x14ac:dyDescent="0.35">
      <c r="B30" s="45">
        <v>13</v>
      </c>
      <c r="C30" s="111" t="str">
        <f>'Air Rifle Ranking'!C30</f>
        <v>Tyler Wee</v>
      </c>
      <c r="D30" s="112"/>
      <c r="E30" s="67">
        <f>'Air Rifle Ranking'!F30</f>
        <v>625.76</v>
      </c>
      <c r="G30" s="45">
        <v>13</v>
      </c>
      <c r="H30" s="105" t="str">
        <f>'Air Rifle Ranking'!J30</f>
        <v>Ashlyn Blake</v>
      </c>
      <c r="I30" s="105"/>
      <c r="J30" s="67">
        <f>'Air Rifle Ranking'!M30</f>
        <v>626.38</v>
      </c>
      <c r="L30" s="45">
        <v>13</v>
      </c>
      <c r="M30" s="105" t="str">
        <f>'Smallbore Ranking'!C30</f>
        <v>Jacob Wisman</v>
      </c>
      <c r="N30" s="105"/>
      <c r="O30" s="67">
        <f>'Smallbore Ranking'!F30</f>
        <v>580.4</v>
      </c>
      <c r="Q30" s="45">
        <v>13</v>
      </c>
      <c r="R30" s="105" t="str">
        <f>'Smallbore Ranking'!J30</f>
        <v>Gracie Dinh</v>
      </c>
      <c r="S30" s="105"/>
      <c r="T30" s="67">
        <f>'Smallbore Ranking'!M30</f>
        <v>584</v>
      </c>
    </row>
    <row r="31" spans="2:20" x14ac:dyDescent="0.35">
      <c r="B31" s="45">
        <v>14</v>
      </c>
      <c r="C31" s="111" t="str">
        <f>'Air Rifle Ranking'!C31</f>
        <v>Patrick Sunderman</v>
      </c>
      <c r="D31" s="112"/>
      <c r="E31" s="67">
        <f>'Air Rifle Ranking'!F31</f>
        <v>625.28</v>
      </c>
      <c r="G31" s="45">
        <v>14</v>
      </c>
      <c r="H31" s="105" t="str">
        <f>'Air Rifle Ranking'!J31</f>
        <v>Jeanne Haverhill</v>
      </c>
      <c r="I31" s="105"/>
      <c r="J31" s="67">
        <f>'Air Rifle Ranking'!M31</f>
        <v>626.1400000000001</v>
      </c>
      <c r="L31" s="45">
        <v>14</v>
      </c>
      <c r="M31" s="105" t="str">
        <f>'Smallbore Ranking'!C31</f>
        <v>Chance Cover</v>
      </c>
      <c r="N31" s="105"/>
      <c r="O31" s="67">
        <f>'Smallbore Ranking'!F31</f>
        <v>579.4</v>
      </c>
      <c r="Q31" s="45">
        <v>14</v>
      </c>
      <c r="R31" s="105" t="str">
        <f>'Smallbore Ranking'!J31</f>
        <v>Alivia Perkins</v>
      </c>
      <c r="S31" s="105"/>
      <c r="T31" s="67">
        <f>'Smallbore Ranking'!M31</f>
        <v>584</v>
      </c>
    </row>
    <row r="32" spans="2:20" x14ac:dyDescent="0.35">
      <c r="B32" s="45">
        <v>15</v>
      </c>
      <c r="C32" s="111" t="str">
        <f>'Air Rifle Ranking'!C32</f>
        <v>Jack Ogoreuc</v>
      </c>
      <c r="D32" s="112"/>
      <c r="E32" s="67">
        <f>'Air Rifle Ranking'!F32</f>
        <v>622.92000000000007</v>
      </c>
      <c r="G32" s="45">
        <v>15</v>
      </c>
      <c r="H32" s="105" t="str">
        <f>'Air Rifle Ranking'!J32</f>
        <v>Rachael Charles</v>
      </c>
      <c r="I32" s="105"/>
      <c r="J32" s="67">
        <f>'Air Rifle Ranking'!M32</f>
        <v>625.88000000000011</v>
      </c>
      <c r="L32" s="45">
        <v>15</v>
      </c>
      <c r="M32" s="105" t="str">
        <f>'Smallbore Ranking'!C32</f>
        <v>Lucas Kozeniesky</v>
      </c>
      <c r="N32" s="105"/>
      <c r="O32" s="67">
        <f>'Smallbore Ranking'!F32</f>
        <v>575.20000000000005</v>
      </c>
      <c r="Q32" s="45">
        <v>15</v>
      </c>
      <c r="R32" s="105" t="str">
        <f>'Smallbore Ranking'!J32</f>
        <v>Sarah Beard</v>
      </c>
      <c r="S32" s="105"/>
      <c r="T32" s="67">
        <f>'Smallbore Ranking'!M32</f>
        <v>582</v>
      </c>
    </row>
    <row r="33" spans="2:20" x14ac:dyDescent="0.35">
      <c r="B33" s="45">
        <v>16</v>
      </c>
      <c r="C33" s="111" t="str">
        <f>'Air Rifle Ranking'!C33</f>
        <v>Jared Desrosiers</v>
      </c>
      <c r="D33" s="112"/>
      <c r="E33" s="67">
        <f>'Air Rifle Ranking'!F33</f>
        <v>622.88000000000011</v>
      </c>
      <c r="G33" s="45">
        <v>16</v>
      </c>
      <c r="H33" s="105" t="str">
        <f>'Air Rifle Ranking'!J33</f>
        <v>Camryn Camp</v>
      </c>
      <c r="I33" s="105"/>
      <c r="J33" s="67">
        <f>'Air Rifle Ranking'!M33</f>
        <v>625.5</v>
      </c>
      <c r="L33" s="45">
        <v>19</v>
      </c>
      <c r="M33" s="105" t="str">
        <f>'Smallbore Ranking'!C33</f>
        <v>Braden Peiser</v>
      </c>
      <c r="N33" s="105"/>
      <c r="O33" s="67">
        <f>'Smallbore Ranking'!F33</f>
        <v>585</v>
      </c>
      <c r="Q33" s="45">
        <v>16</v>
      </c>
      <c r="R33" s="105" t="str">
        <f>'Smallbore Ranking'!J33</f>
        <v>Elizabeth Probst</v>
      </c>
      <c r="S33" s="105"/>
      <c r="T33" s="67">
        <f>'Smallbore Ranking'!M33</f>
        <v>581.66666666666663</v>
      </c>
    </row>
    <row r="34" spans="2:20" x14ac:dyDescent="0.35">
      <c r="B34" s="45">
        <v>17</v>
      </c>
      <c r="C34" s="111" t="str">
        <f>'Air Rifle Ranking'!C34</f>
        <v>Dan Schanebrook</v>
      </c>
      <c r="D34" s="112"/>
      <c r="E34" s="67">
        <f>'Air Rifle Ranking'!F34</f>
        <v>622.41999999999996</v>
      </c>
      <c r="G34" s="45">
        <v>17</v>
      </c>
      <c r="H34" s="105" t="str">
        <f>'Air Rifle Ranking'!J34</f>
        <v>Mikole Hogan</v>
      </c>
      <c r="I34" s="105"/>
      <c r="J34" s="67">
        <f>'Air Rifle Ranking'!M34</f>
        <v>624.70000000000005</v>
      </c>
      <c r="L34" s="45">
        <v>20</v>
      </c>
      <c r="M34" s="105" t="str">
        <f>'Smallbore Ranking'!C34</f>
        <v>Nick Mowrer</v>
      </c>
      <c r="N34" s="105"/>
      <c r="O34" s="67">
        <f>'Smallbore Ranking'!F34</f>
        <v>584</v>
      </c>
      <c r="Q34" s="45">
        <v>17</v>
      </c>
      <c r="R34" s="105" t="str">
        <f>'Smallbore Ranking'!J34</f>
        <v>Ali Weisz</v>
      </c>
      <c r="S34" s="105"/>
      <c r="T34" s="67">
        <f>'Smallbore Ranking'!M34</f>
        <v>581</v>
      </c>
    </row>
    <row r="35" spans="2:20" x14ac:dyDescent="0.35">
      <c r="B35" s="45">
        <v>18</v>
      </c>
      <c r="C35" s="111" t="str">
        <f>'Air Rifle Ranking'!C35</f>
        <v>Chance Cover</v>
      </c>
      <c r="D35" s="112"/>
      <c r="E35" s="67">
        <f>'Air Rifle Ranking'!F35</f>
        <v>621.21999999999991</v>
      </c>
      <c r="G35" s="45">
        <v>18</v>
      </c>
      <c r="H35" s="105" t="str">
        <f>'Air Rifle Ranking'!J35</f>
        <v>Gracie Dinh</v>
      </c>
      <c r="I35" s="105"/>
      <c r="J35" s="67">
        <f>'Air Rifle Ranking'!M35</f>
        <v>624.12</v>
      </c>
      <c r="L35" s="45">
        <v>21</v>
      </c>
      <c r="M35" s="105" t="str">
        <f>'Smallbore Ranking'!C35</f>
        <v>Jason Dardas</v>
      </c>
      <c r="N35" s="105"/>
      <c r="O35" s="67">
        <f>'Smallbore Ranking'!F35</f>
        <v>581.5</v>
      </c>
      <c r="Q35" s="45">
        <v>18</v>
      </c>
      <c r="R35" s="105" t="str">
        <f>'Smallbore Ranking'!J35</f>
        <v>Kelsey Dardas</v>
      </c>
      <c r="S35" s="105"/>
      <c r="T35" s="67">
        <f>'Smallbore Ranking'!M35</f>
        <v>580.5</v>
      </c>
    </row>
    <row r="36" spans="2:20" x14ac:dyDescent="0.35">
      <c r="B36" s="45">
        <v>19</v>
      </c>
      <c r="C36" s="111" t="str">
        <f>'Air Rifle Ranking'!C36</f>
        <v>Matt Sanchez</v>
      </c>
      <c r="D36" s="112"/>
      <c r="E36" s="67">
        <f>'Air Rifle Ranking'!F36</f>
        <v>621</v>
      </c>
      <c r="G36" s="45">
        <v>19</v>
      </c>
      <c r="H36" s="105" t="str">
        <f>'Air Rifle Ranking'!J36</f>
        <v>Gabriela Zych</v>
      </c>
      <c r="I36" s="105"/>
      <c r="J36" s="67">
        <f>'Air Rifle Ranking'!M36</f>
        <v>623.66000000000008</v>
      </c>
      <c r="L36" s="45">
        <v>22</v>
      </c>
      <c r="M36" s="105" t="str">
        <f>'Smallbore Ranking'!C36</f>
        <v/>
      </c>
      <c r="N36" s="105"/>
      <c r="O36" s="67" t="str">
        <f>'Smallbore Ranking'!F36</f>
        <v/>
      </c>
      <c r="Q36" s="45">
        <v>19</v>
      </c>
      <c r="R36" s="105" t="str">
        <f>'Smallbore Ranking'!J36</f>
        <v>Isabella Baldwin</v>
      </c>
      <c r="S36" s="105"/>
      <c r="T36" s="67">
        <f>'Smallbore Ranking'!M36</f>
        <v>577.5</v>
      </c>
    </row>
    <row r="37" spans="2:20" x14ac:dyDescent="0.35">
      <c r="B37" s="45">
        <v>20</v>
      </c>
      <c r="C37" s="111" t="str">
        <f>'Air Rifle Ranking'!C37</f>
        <v>Teagan Perkowski</v>
      </c>
      <c r="D37" s="112"/>
      <c r="E37" s="67">
        <f>'Air Rifle Ranking'!F37</f>
        <v>625.9</v>
      </c>
      <c r="G37" s="45">
        <v>20</v>
      </c>
      <c r="H37" s="105" t="str">
        <f>'Air Rifle Ranking'!J37</f>
        <v>Addy Burrow</v>
      </c>
      <c r="I37" s="105"/>
      <c r="J37" s="67">
        <f>'Air Rifle Ranking'!M37</f>
        <v>623.37999999999988</v>
      </c>
      <c r="L37" s="45">
        <v>23</v>
      </c>
      <c r="M37" s="105" t="str">
        <f>'Smallbore Ranking'!C37</f>
        <v/>
      </c>
      <c r="N37" s="105"/>
      <c r="O37" s="67" t="str">
        <f>'Smallbore Ranking'!F37</f>
        <v/>
      </c>
      <c r="Q37" s="45">
        <v>20</v>
      </c>
      <c r="R37" s="105" t="str">
        <f>'Smallbore Ranking'!J37</f>
        <v>Rachael Charles</v>
      </c>
      <c r="S37" s="105"/>
      <c r="T37" s="67">
        <f>'Smallbore Ranking'!M37</f>
        <v>576.25</v>
      </c>
    </row>
    <row r="38" spans="2:20" x14ac:dyDescent="0.35">
      <c r="B38" s="45">
        <v>21</v>
      </c>
      <c r="C38" s="111" t="str">
        <f>'Air Rifle Ranking'!C38</f>
        <v>Sam Adkins</v>
      </c>
      <c r="D38" s="112"/>
      <c r="E38" s="67">
        <f>'Air Rifle Ranking'!F38</f>
        <v>624.19999999999993</v>
      </c>
      <c r="G38" s="45">
        <v>21</v>
      </c>
      <c r="H38" s="105" t="str">
        <f>'Air Rifle Ranking'!J38</f>
        <v>Caroline Martin</v>
      </c>
      <c r="I38" s="105"/>
      <c r="J38" s="67">
        <f>'Air Rifle Ranking'!M38</f>
        <v>622.84</v>
      </c>
      <c r="L38" s="45">
        <v>24</v>
      </c>
      <c r="M38" s="105" t="str">
        <f>'Smallbore Ranking'!C38</f>
        <v/>
      </c>
      <c r="N38" s="105"/>
      <c r="O38" s="67" t="str">
        <f>'Smallbore Ranking'!F38</f>
        <v/>
      </c>
      <c r="Q38" s="45">
        <v>21</v>
      </c>
      <c r="R38" s="105" t="str">
        <f>'Smallbore Ranking'!J38</f>
        <v>Anne White</v>
      </c>
      <c r="S38" s="105"/>
      <c r="T38" s="67">
        <f>'Smallbore Ranking'!M38</f>
        <v>575</v>
      </c>
    </row>
    <row r="39" spans="2:20" x14ac:dyDescent="0.35">
      <c r="B39" s="45">
        <v>22</v>
      </c>
      <c r="C39" s="111" t="str">
        <f>'Air Rifle Ranking'!C39</f>
        <v>John Blanton</v>
      </c>
      <c r="D39" s="112"/>
      <c r="E39" s="67">
        <f>'Air Rifle Ranking'!F39</f>
        <v>623.6</v>
      </c>
      <c r="G39" s="45">
        <v>22</v>
      </c>
      <c r="H39" s="105" t="str">
        <f>'Air Rifle Ranking'!J39</f>
        <v>Rylie Passmore</v>
      </c>
      <c r="I39" s="105"/>
      <c r="J39" s="67">
        <f>'Air Rifle Ranking'!M39</f>
        <v>622.81999999999994</v>
      </c>
      <c r="L39" s="45">
        <v>25</v>
      </c>
      <c r="M39" s="105" t="str">
        <f>'Smallbore Ranking'!C39</f>
        <v/>
      </c>
      <c r="N39" s="105"/>
      <c r="O39" s="67" t="str">
        <f>'Smallbore Ranking'!F39</f>
        <v/>
      </c>
      <c r="Q39" s="45">
        <v>22</v>
      </c>
      <c r="R39" s="105" t="str">
        <f>'Smallbore Ranking'!J39</f>
        <v/>
      </c>
      <c r="S39" s="105"/>
      <c r="T39" s="67" t="str">
        <f>'Smallbore Ranking'!M39</f>
        <v/>
      </c>
    </row>
    <row r="40" spans="2:20" x14ac:dyDescent="0.35">
      <c r="B40" s="45">
        <v>23</v>
      </c>
      <c r="C40" s="111" t="str">
        <f>'Air Rifle Ranking'!C40</f>
        <v>Scott Patterson</v>
      </c>
      <c r="D40" s="112"/>
      <c r="E40" s="67">
        <f>'Air Rifle Ranking'!F40</f>
        <v>623.57500000000005</v>
      </c>
      <c r="G40" s="45">
        <v>23</v>
      </c>
      <c r="H40" s="105" t="str">
        <f>'Air Rifle Ranking'!J40</f>
        <v>Elisa Boozer</v>
      </c>
      <c r="I40" s="105"/>
      <c r="J40" s="67">
        <f>'Air Rifle Ranking'!M40</f>
        <v>622.16</v>
      </c>
      <c r="L40" s="45">
        <v>26</v>
      </c>
      <c r="M40" s="105" t="str">
        <f>'Smallbore Ranking'!C40</f>
        <v/>
      </c>
      <c r="N40" s="105"/>
      <c r="O40" s="67" t="str">
        <f>'Smallbore Ranking'!F40</f>
        <v/>
      </c>
      <c r="Q40" s="45">
        <v>23</v>
      </c>
      <c r="R40" s="105" t="str">
        <f>'Smallbore Ranking'!J40</f>
        <v/>
      </c>
      <c r="S40" s="105"/>
      <c r="T40" s="67" t="str">
        <f>'Smallbore Ranking'!M40</f>
        <v/>
      </c>
    </row>
    <row r="41" spans="2:20" x14ac:dyDescent="0.35">
      <c r="B41" s="45">
        <v>24</v>
      </c>
      <c r="C41" s="111" t="str">
        <f>'Air Rifle Ranking'!C41</f>
        <v/>
      </c>
      <c r="D41" s="112"/>
      <c r="E41" s="67" t="str">
        <f>'Air Rifle Ranking'!F41</f>
        <v/>
      </c>
      <c r="G41" s="45">
        <v>24</v>
      </c>
      <c r="H41" s="105" t="str">
        <f>'Air Rifle Ranking'!J41</f>
        <v>Sophia Cruz</v>
      </c>
      <c r="I41" s="105"/>
      <c r="J41" s="67">
        <f>'Air Rifle Ranking'!M41</f>
        <v>620.99999999999989</v>
      </c>
      <c r="L41" s="45">
        <v>27</v>
      </c>
      <c r="M41" s="105" t="str">
        <f>'Smallbore Ranking'!C41</f>
        <v/>
      </c>
      <c r="N41" s="105"/>
      <c r="O41" s="67" t="str">
        <f>'Smallbore Ranking'!F41</f>
        <v/>
      </c>
      <c r="Q41" s="45">
        <v>24</v>
      </c>
      <c r="R41" s="105" t="str">
        <f>'Smallbore Ranking'!J41</f>
        <v/>
      </c>
      <c r="S41" s="105"/>
      <c r="T41" s="67" t="str">
        <f>'Smallbore Ranking'!M41</f>
        <v/>
      </c>
    </row>
    <row r="42" spans="2:20" x14ac:dyDescent="0.35">
      <c r="B42" s="45">
        <v>25</v>
      </c>
      <c r="C42" s="111" t="str">
        <f>'Air Rifle Ranking'!C42</f>
        <v/>
      </c>
      <c r="D42" s="112"/>
      <c r="E42" s="67" t="str">
        <f>'Air Rifle Ranking'!F42</f>
        <v/>
      </c>
      <c r="G42" s="45">
        <v>25</v>
      </c>
      <c r="H42" s="105" t="str">
        <f>'Air Rifle Ranking'!J42</f>
        <v>Maggie Palfrie</v>
      </c>
      <c r="I42" s="105"/>
      <c r="J42" s="67">
        <f>'Air Rifle Ranking'!M42</f>
        <v>620.5200000000001</v>
      </c>
      <c r="L42" s="45">
        <v>28</v>
      </c>
      <c r="M42" s="105" t="str">
        <f>'Smallbore Ranking'!C42</f>
        <v/>
      </c>
      <c r="N42" s="105"/>
      <c r="O42" s="67" t="str">
        <f>'Smallbore Ranking'!F42</f>
        <v/>
      </c>
      <c r="Q42" s="45">
        <v>25</v>
      </c>
      <c r="R42" s="105" t="str">
        <f>'Smallbore Ranking'!J42</f>
        <v/>
      </c>
      <c r="S42" s="105"/>
      <c r="T42" s="67" t="str">
        <f>'Smallbore Ranking'!M42</f>
        <v/>
      </c>
    </row>
    <row r="43" spans="2:20" x14ac:dyDescent="0.35">
      <c r="B43" s="45">
        <v>26</v>
      </c>
      <c r="C43" s="111" t="str">
        <f>'Air Rifle Ranking'!C43</f>
        <v/>
      </c>
      <c r="D43" s="112"/>
      <c r="E43" s="67" t="str">
        <f>'Air Rifle Ranking'!F43</f>
        <v/>
      </c>
      <c r="G43" s="45">
        <v>26</v>
      </c>
      <c r="H43" s="105" t="str">
        <f>'Air Rifle Ranking'!J43</f>
        <v>Alexa Bodrogi</v>
      </c>
      <c r="I43" s="105"/>
      <c r="J43" s="67">
        <f>'Air Rifle Ranking'!M43</f>
        <v>618.16000000000008</v>
      </c>
      <c r="L43" s="45">
        <v>29</v>
      </c>
      <c r="M43" s="105" t="str">
        <f>'Smallbore Ranking'!C43</f>
        <v/>
      </c>
      <c r="N43" s="105"/>
      <c r="O43" s="67" t="str">
        <f>'Smallbore Ranking'!F43</f>
        <v/>
      </c>
      <c r="Q43" s="45">
        <v>26</v>
      </c>
      <c r="R43" s="105" t="str">
        <f>'Smallbore Ranking'!J43</f>
        <v/>
      </c>
      <c r="S43" s="105"/>
      <c r="T43" s="67" t="str">
        <f>'Smallbore Ranking'!M43</f>
        <v/>
      </c>
    </row>
    <row r="44" spans="2:20" x14ac:dyDescent="0.35">
      <c r="B44" s="45">
        <v>27</v>
      </c>
      <c r="C44" s="111" t="str">
        <f>'Air Rifle Ranking'!C44</f>
        <v/>
      </c>
      <c r="D44" s="112"/>
      <c r="E44" s="67" t="str">
        <f>'Air Rifle Ranking'!F44</f>
        <v/>
      </c>
      <c r="G44" s="45">
        <v>27</v>
      </c>
      <c r="H44" s="105" t="str">
        <f>'Air Rifle Ranking'!J44</f>
        <v>Victoria Leppert</v>
      </c>
      <c r="I44" s="105"/>
      <c r="J44" s="67">
        <f>'Air Rifle Ranking'!M44</f>
        <v>628.79999999999995</v>
      </c>
      <c r="L44" s="45">
        <v>30</v>
      </c>
      <c r="M44" s="105" t="str">
        <f>'Smallbore Ranking'!C44</f>
        <v/>
      </c>
      <c r="N44" s="105"/>
      <c r="O44" s="67" t="str">
        <f>'Smallbore Ranking'!F44</f>
        <v/>
      </c>
      <c r="Q44" s="45">
        <v>27</v>
      </c>
      <c r="R44" s="105" t="str">
        <f>'Smallbore Ranking'!J44</f>
        <v/>
      </c>
      <c r="S44" s="105"/>
      <c r="T44" s="67" t="str">
        <f>'Smallbore Ranking'!M44</f>
        <v/>
      </c>
    </row>
    <row r="45" spans="2:20" x14ac:dyDescent="0.35">
      <c r="B45" s="45">
        <v>28</v>
      </c>
      <c r="C45" s="111" t="str">
        <f>'Air Rifle Ranking'!C45</f>
        <v/>
      </c>
      <c r="D45" s="112"/>
      <c r="E45" s="67" t="str">
        <f>'Air Rifle Ranking'!F45</f>
        <v/>
      </c>
      <c r="G45" s="45">
        <v>28</v>
      </c>
      <c r="H45" s="105" t="str">
        <f>'Air Rifle Ranking'!J45</f>
        <v>Emma Rhode</v>
      </c>
      <c r="I45" s="105"/>
      <c r="J45" s="67">
        <f>'Air Rifle Ranking'!M45</f>
        <v>628.65</v>
      </c>
      <c r="L45" s="45">
        <v>31</v>
      </c>
      <c r="M45" s="105" t="str">
        <f>'Smallbore Ranking'!C45</f>
        <v/>
      </c>
      <c r="N45" s="105"/>
      <c r="O45" s="67" t="str">
        <f>'Smallbore Ranking'!F45</f>
        <v/>
      </c>
      <c r="Q45" s="45">
        <v>28</v>
      </c>
      <c r="R45" s="105" t="str">
        <f>'Smallbore Ranking'!J45</f>
        <v/>
      </c>
      <c r="S45" s="105"/>
      <c r="T45" s="67" t="str">
        <f>'Smallbore Ranking'!M45</f>
        <v/>
      </c>
    </row>
    <row r="46" spans="2:20" x14ac:dyDescent="0.35">
      <c r="B46" s="45">
        <v>29</v>
      </c>
      <c r="C46" s="111" t="str">
        <f>'Air Rifle Ranking'!C46</f>
        <v/>
      </c>
      <c r="D46" s="112"/>
      <c r="E46" s="67" t="str">
        <f>'Air Rifle Ranking'!F46</f>
        <v/>
      </c>
      <c r="G46" s="45">
        <v>29</v>
      </c>
      <c r="H46" s="105" t="str">
        <f>'Air Rifle Ranking'!J46</f>
        <v>Lauren Hurley</v>
      </c>
      <c r="I46" s="105"/>
      <c r="J46" s="67">
        <f>'Air Rifle Ranking'!M46</f>
        <v>628</v>
      </c>
      <c r="L46" s="45">
        <v>32</v>
      </c>
      <c r="M46" s="105" t="str">
        <f>'Smallbore Ranking'!C46</f>
        <v/>
      </c>
      <c r="N46" s="105"/>
      <c r="O46" s="67" t="str">
        <f>'Smallbore Ranking'!F46</f>
        <v/>
      </c>
      <c r="Q46" s="45">
        <v>29</v>
      </c>
      <c r="R46" s="123" t="str">
        <f>'Smallbore Ranking'!J46</f>
        <v/>
      </c>
      <c r="S46" s="123"/>
      <c r="T46" s="68" t="str">
        <f>'Smallbore Ranking'!M46</f>
        <v/>
      </c>
    </row>
    <row r="47" spans="2:20" x14ac:dyDescent="0.35">
      <c r="B47" s="45">
        <v>30</v>
      </c>
      <c r="C47" s="111" t="str">
        <f>'Air Rifle Ranking'!C47</f>
        <v/>
      </c>
      <c r="D47" s="112"/>
      <c r="E47" s="67" t="str">
        <f>'Air Rifle Ranking'!F47</f>
        <v/>
      </c>
      <c r="G47" s="45">
        <v>30</v>
      </c>
      <c r="H47" s="105" t="str">
        <f>'Air Rifle Ranking'!J47</f>
        <v>Carlee Valenta</v>
      </c>
      <c r="I47" s="105"/>
      <c r="J47" s="67">
        <f>'Air Rifle Ranking'!M47</f>
        <v>627.4666666666667</v>
      </c>
      <c r="L47" s="45">
        <v>33</v>
      </c>
      <c r="M47" s="105" t="str">
        <f>'Smallbore Ranking'!C47</f>
        <v/>
      </c>
      <c r="N47" s="105"/>
      <c r="O47" s="67" t="str">
        <f>'Smallbore Ranking'!F47</f>
        <v/>
      </c>
      <c r="Q47" s="45">
        <v>30</v>
      </c>
      <c r="R47" s="105" t="str">
        <f>'Smallbore Ranking'!J47</f>
        <v/>
      </c>
      <c r="S47" s="105"/>
      <c r="T47" s="67" t="str">
        <f>'Smallbore Ranking'!M47</f>
        <v/>
      </c>
    </row>
    <row r="48" spans="2:20" x14ac:dyDescent="0.35">
      <c r="B48" s="45">
        <v>31</v>
      </c>
      <c r="C48" s="111" t="str">
        <f>'Air Rifle Ranking'!C48</f>
        <v/>
      </c>
      <c r="D48" s="112"/>
      <c r="E48" s="67" t="str">
        <f>'Air Rifle Ranking'!F48</f>
        <v/>
      </c>
      <c r="G48" s="45">
        <v>31</v>
      </c>
      <c r="H48" s="105" t="str">
        <f>'Air Rifle Ranking'!J48</f>
        <v>Natalie Perrin</v>
      </c>
      <c r="I48" s="105"/>
      <c r="J48" s="67">
        <f>'Air Rifle Ranking'!M48</f>
        <v>626.5</v>
      </c>
      <c r="L48" s="45">
        <v>34</v>
      </c>
      <c r="M48" s="105" t="str">
        <f>'Smallbore Ranking'!C48</f>
        <v/>
      </c>
      <c r="N48" s="105"/>
      <c r="O48" s="67" t="str">
        <f>'Smallbore Ranking'!F48</f>
        <v/>
      </c>
      <c r="Q48" s="45">
        <v>31</v>
      </c>
      <c r="R48" s="105" t="str">
        <f>'Smallbore Ranking'!J48</f>
        <v/>
      </c>
      <c r="S48" s="105"/>
      <c r="T48" s="67" t="str">
        <f>'Smallbore Ranking'!M48</f>
        <v/>
      </c>
    </row>
    <row r="49" spans="2:20" ht="15" thickBot="1" x14ac:dyDescent="0.4">
      <c r="B49" s="45">
        <v>32</v>
      </c>
      <c r="C49" s="111" t="str">
        <f>'Air Rifle Ranking'!C49</f>
        <v/>
      </c>
      <c r="D49" s="112"/>
      <c r="E49" s="67" t="str">
        <f>'Air Rifle Ranking'!F49</f>
        <v/>
      </c>
      <c r="G49" s="45">
        <v>32</v>
      </c>
      <c r="H49" s="105" t="str">
        <f>'Air Rifle Ranking'!J49</f>
        <v>Bremen Butler</v>
      </c>
      <c r="I49" s="105"/>
      <c r="J49" s="67">
        <f>'Air Rifle Ranking'!M49</f>
        <v>626.23333333333335</v>
      </c>
      <c r="L49" s="46">
        <v>35</v>
      </c>
      <c r="M49" s="106" t="str">
        <f>'Smallbore Ranking'!C49</f>
        <v/>
      </c>
      <c r="N49" s="106"/>
      <c r="O49" s="69" t="str">
        <f>'Smallbore Ranking'!F49</f>
        <v/>
      </c>
      <c r="Q49" s="45">
        <v>32</v>
      </c>
      <c r="R49" s="105" t="str">
        <f>'Smallbore Ranking'!J49</f>
        <v/>
      </c>
      <c r="S49" s="105"/>
      <c r="T49" s="67" t="str">
        <f>'Smallbore Ranking'!M49</f>
        <v/>
      </c>
    </row>
    <row r="50" spans="2:20" x14ac:dyDescent="0.35">
      <c r="B50" s="45">
        <v>33</v>
      </c>
      <c r="C50" s="111" t="str">
        <f>'Air Rifle Ranking'!C50</f>
        <v/>
      </c>
      <c r="D50" s="112"/>
      <c r="E50" s="67" t="str">
        <f>'Air Rifle Ranking'!F50</f>
        <v/>
      </c>
      <c r="G50" s="45">
        <v>33</v>
      </c>
      <c r="H50" s="105" t="str">
        <f>'Air Rifle Ranking'!J50</f>
        <v>Anne White</v>
      </c>
      <c r="I50" s="105"/>
      <c r="J50" s="67">
        <f>'Air Rifle Ranking'!M50</f>
        <v>625.79999999999995</v>
      </c>
      <c r="Q50" s="45">
        <v>33</v>
      </c>
      <c r="R50" s="105" t="str">
        <f>'Smallbore Ranking'!J50</f>
        <v/>
      </c>
      <c r="S50" s="105"/>
      <c r="T50" s="67" t="str">
        <f>'Smallbore Ranking'!M50</f>
        <v/>
      </c>
    </row>
    <row r="51" spans="2:20" x14ac:dyDescent="0.35">
      <c r="B51" s="45">
        <v>34</v>
      </c>
      <c r="C51" s="111" t="str">
        <f>'Air Rifle Ranking'!C51</f>
        <v/>
      </c>
      <c r="D51" s="112"/>
      <c r="E51" s="67" t="str">
        <f>'Air Rifle Ranking'!F51</f>
        <v/>
      </c>
      <c r="G51" s="45">
        <v>34</v>
      </c>
      <c r="H51" s="105" t="str">
        <f>'Air Rifle Ranking'!J51</f>
        <v>Danjela DeJesus</v>
      </c>
      <c r="I51" s="105"/>
      <c r="J51" s="67">
        <f>'Air Rifle Ranking'!M51</f>
        <v>625.5</v>
      </c>
      <c r="Q51" s="45">
        <v>34</v>
      </c>
      <c r="R51" s="105" t="str">
        <f>'Smallbore Ranking'!J51</f>
        <v/>
      </c>
      <c r="S51" s="105"/>
      <c r="T51" s="67" t="str">
        <f>'Smallbore Ranking'!M51</f>
        <v/>
      </c>
    </row>
    <row r="52" spans="2:20" x14ac:dyDescent="0.35">
      <c r="B52" s="45">
        <v>35</v>
      </c>
      <c r="C52" s="111" t="str">
        <f>'Air Rifle Ranking'!C52</f>
        <v/>
      </c>
      <c r="D52" s="112"/>
      <c r="E52" s="67" t="str">
        <f>'Air Rifle Ranking'!F52</f>
        <v/>
      </c>
      <c r="G52" s="45">
        <v>35</v>
      </c>
      <c r="H52" s="105" t="str">
        <f>'Air Rifle Ranking'!J52</f>
        <v>Gabrielle Ayers</v>
      </c>
      <c r="I52" s="105"/>
      <c r="J52" s="67">
        <f>'Air Rifle Ranking'!M52</f>
        <v>625.20000000000005</v>
      </c>
      <c r="Q52" s="45">
        <v>35</v>
      </c>
      <c r="R52" s="105" t="str">
        <f>'Smallbore Ranking'!J52</f>
        <v/>
      </c>
      <c r="S52" s="105"/>
      <c r="T52" s="67" t="str">
        <f>'Smallbore Ranking'!M52</f>
        <v/>
      </c>
    </row>
    <row r="53" spans="2:20" x14ac:dyDescent="0.35">
      <c r="B53" s="45">
        <v>36</v>
      </c>
      <c r="C53" s="111" t="str">
        <f>'Air Rifle Ranking'!C53</f>
        <v/>
      </c>
      <c r="D53" s="112"/>
      <c r="E53" s="67" t="str">
        <f>'Air Rifle Ranking'!F53</f>
        <v/>
      </c>
      <c r="G53" s="45">
        <v>36</v>
      </c>
      <c r="H53" s="105" t="str">
        <f>'Air Rifle Ranking'!J53</f>
        <v>Lily Wytko</v>
      </c>
      <c r="I53" s="105"/>
      <c r="J53" s="67">
        <f>'Air Rifle Ranking'!M53</f>
        <v>623.67499999999995</v>
      </c>
      <c r="Q53" s="45">
        <v>36</v>
      </c>
      <c r="R53" s="105" t="str">
        <f>'Smallbore Ranking'!J53</f>
        <v/>
      </c>
      <c r="S53" s="105"/>
      <c r="T53" s="67" t="str">
        <f>'Smallbore Ranking'!M53</f>
        <v/>
      </c>
    </row>
    <row r="54" spans="2:20" x14ac:dyDescent="0.35">
      <c r="B54" s="45">
        <v>37</v>
      </c>
      <c r="C54" s="111" t="str">
        <f>'Air Rifle Ranking'!C54</f>
        <v/>
      </c>
      <c r="D54" s="112"/>
      <c r="E54" s="67" t="str">
        <f>'Air Rifle Ranking'!F54</f>
        <v/>
      </c>
      <c r="G54" s="45">
        <v>37</v>
      </c>
      <c r="H54" s="105" t="str">
        <f>'Air Rifle Ranking'!J54</f>
        <v>Kelsey Dardas</v>
      </c>
      <c r="I54" s="105"/>
      <c r="J54" s="67">
        <f>'Air Rifle Ranking'!M54</f>
        <v>623.16666666666663</v>
      </c>
      <c r="Q54" s="45">
        <v>37</v>
      </c>
      <c r="R54" s="105" t="str">
        <f>'Smallbore Ranking'!J54</f>
        <v/>
      </c>
      <c r="S54" s="105"/>
      <c r="T54" s="67" t="str">
        <f>'Smallbore Ranking'!M54</f>
        <v/>
      </c>
    </row>
    <row r="55" spans="2:20" x14ac:dyDescent="0.35">
      <c r="B55" s="45">
        <v>38</v>
      </c>
      <c r="C55" s="111" t="str">
        <f>'Air Rifle Ranking'!C55</f>
        <v/>
      </c>
      <c r="D55" s="112"/>
      <c r="E55" s="67" t="str">
        <f>'Air Rifle Ranking'!F55</f>
        <v/>
      </c>
      <c r="G55" s="45">
        <v>38</v>
      </c>
      <c r="H55" s="105" t="str">
        <f>'Air Rifle Ranking'!J55</f>
        <v>Katlyn Sullivan</v>
      </c>
      <c r="I55" s="105"/>
      <c r="J55" s="67">
        <f>'Air Rifle Ranking'!M55</f>
        <v>622.9</v>
      </c>
      <c r="Q55" s="45">
        <v>38</v>
      </c>
      <c r="R55" s="105" t="str">
        <f>'Smallbore Ranking'!J55</f>
        <v/>
      </c>
      <c r="S55" s="105"/>
      <c r="T55" s="67" t="str">
        <f>'Smallbore Ranking'!M55</f>
        <v/>
      </c>
    </row>
    <row r="56" spans="2:20" x14ac:dyDescent="0.35">
      <c r="B56" s="45">
        <v>39</v>
      </c>
      <c r="C56" s="109" t="str">
        <f>'Air Rifle Ranking'!C56</f>
        <v/>
      </c>
      <c r="D56" s="110"/>
      <c r="E56" s="68" t="str">
        <f>'Air Rifle Ranking'!F56</f>
        <v/>
      </c>
      <c r="G56" s="45">
        <v>39</v>
      </c>
      <c r="H56" s="105" t="str">
        <f>'Air Rifle Ranking'!J56</f>
        <v>Regan Diamond</v>
      </c>
      <c r="I56" s="105"/>
      <c r="J56" s="67">
        <f>'Air Rifle Ranking'!M56</f>
        <v>621.79999999999995</v>
      </c>
      <c r="Q56" s="45">
        <v>39</v>
      </c>
      <c r="R56" s="105" t="str">
        <f>'Smallbore Ranking'!J56</f>
        <v/>
      </c>
      <c r="S56" s="105"/>
      <c r="T56" s="67" t="str">
        <f>'Smallbore Ranking'!M56</f>
        <v/>
      </c>
    </row>
    <row r="57" spans="2:20" ht="15" thickBot="1" x14ac:dyDescent="0.4">
      <c r="B57" s="46">
        <v>40</v>
      </c>
      <c r="C57" s="124" t="str">
        <f>'Air Rifle Ranking'!C57</f>
        <v/>
      </c>
      <c r="D57" s="125"/>
      <c r="E57" s="69" t="str">
        <f>'Air Rifle Ranking'!F57</f>
        <v/>
      </c>
      <c r="G57" s="45">
        <v>40</v>
      </c>
      <c r="H57" s="105" t="str">
        <f>'Air Rifle Ranking'!J57</f>
        <v>Carley Seabrooke</v>
      </c>
      <c r="I57" s="105"/>
      <c r="J57" s="67">
        <f>'Air Rifle Ranking'!M57</f>
        <v>620.92499999999995</v>
      </c>
      <c r="Q57" s="45">
        <v>40</v>
      </c>
      <c r="R57" s="105" t="str">
        <f>'Smallbore Ranking'!J57</f>
        <v/>
      </c>
      <c r="S57" s="105"/>
      <c r="T57" s="67" t="str">
        <f>'Smallbore Ranking'!M57</f>
        <v/>
      </c>
    </row>
    <row r="58" spans="2:20" x14ac:dyDescent="0.35">
      <c r="G58" s="45">
        <v>41</v>
      </c>
      <c r="H58" s="105" t="str">
        <f>'Air Rifle Ranking'!J58</f>
        <v>Hailey Singleton</v>
      </c>
      <c r="I58" s="105"/>
      <c r="J58" s="67">
        <f>'Air Rifle Ranking'!M58</f>
        <v>618.09999999999991</v>
      </c>
      <c r="Q58" s="45">
        <v>41</v>
      </c>
      <c r="R58" s="105" t="str">
        <f>'Smallbore Ranking'!J58</f>
        <v/>
      </c>
      <c r="S58" s="105"/>
      <c r="T58" s="67" t="str">
        <f>'Smallbore Ranking'!M58</f>
        <v/>
      </c>
    </row>
    <row r="59" spans="2:20" x14ac:dyDescent="0.35">
      <c r="G59" s="45">
        <v>42</v>
      </c>
      <c r="H59" s="105" t="str">
        <f>'Air Rifle Ranking'!J59</f>
        <v/>
      </c>
      <c r="I59" s="105"/>
      <c r="J59" s="67" t="str">
        <f>'Air Rifle Ranking'!M59</f>
        <v/>
      </c>
      <c r="Q59" s="45">
        <v>42</v>
      </c>
      <c r="R59" s="105" t="str">
        <f>'Smallbore Ranking'!J59</f>
        <v/>
      </c>
      <c r="S59" s="105"/>
      <c r="T59" s="67" t="str">
        <f>'Smallbore Ranking'!M59</f>
        <v/>
      </c>
    </row>
    <row r="60" spans="2:20" x14ac:dyDescent="0.35">
      <c r="G60" s="45">
        <v>43</v>
      </c>
      <c r="H60" s="105" t="str">
        <f>'Air Rifle Ranking'!J60</f>
        <v/>
      </c>
      <c r="I60" s="105"/>
      <c r="J60" s="67" t="str">
        <f>'Air Rifle Ranking'!M60</f>
        <v/>
      </c>
      <c r="Q60" s="45">
        <v>43</v>
      </c>
      <c r="R60" s="105" t="str">
        <f>'Smallbore Ranking'!J60</f>
        <v/>
      </c>
      <c r="S60" s="105"/>
      <c r="T60" s="67" t="str">
        <f>'Smallbore Ranking'!M60</f>
        <v/>
      </c>
    </row>
    <row r="61" spans="2:20" x14ac:dyDescent="0.35">
      <c r="G61" s="45">
        <v>44</v>
      </c>
      <c r="H61" s="105" t="str">
        <f>'Air Rifle Ranking'!J61</f>
        <v/>
      </c>
      <c r="I61" s="105"/>
      <c r="J61" s="67" t="str">
        <f>'Air Rifle Ranking'!M61</f>
        <v/>
      </c>
      <c r="Q61" s="45">
        <v>44</v>
      </c>
      <c r="R61" s="105" t="str">
        <f>'Smallbore Ranking'!J61</f>
        <v/>
      </c>
      <c r="S61" s="105"/>
      <c r="T61" s="67" t="str">
        <f>'Smallbore Ranking'!M61</f>
        <v/>
      </c>
    </row>
    <row r="62" spans="2:20" x14ac:dyDescent="0.35">
      <c r="G62" s="45">
        <v>45</v>
      </c>
      <c r="H62" s="105" t="str">
        <f>'Air Rifle Ranking'!J62</f>
        <v/>
      </c>
      <c r="I62" s="105"/>
      <c r="J62" s="67" t="str">
        <f>'Air Rifle Ranking'!M62</f>
        <v/>
      </c>
      <c r="Q62" s="45">
        <v>45</v>
      </c>
      <c r="R62" s="105" t="str">
        <f>'Smallbore Ranking'!J62</f>
        <v/>
      </c>
      <c r="S62" s="105"/>
      <c r="T62" s="67" t="str">
        <f>'Smallbore Ranking'!M62</f>
        <v/>
      </c>
    </row>
    <row r="63" spans="2:20" x14ac:dyDescent="0.35">
      <c r="G63" s="45">
        <v>46</v>
      </c>
      <c r="H63" s="105" t="str">
        <f>'Air Rifle Ranking'!J63</f>
        <v/>
      </c>
      <c r="I63" s="105"/>
      <c r="J63" s="67" t="str">
        <f>'Air Rifle Ranking'!M63</f>
        <v/>
      </c>
      <c r="Q63" s="45">
        <v>46</v>
      </c>
      <c r="R63" s="105" t="str">
        <f>'Smallbore Ranking'!J63</f>
        <v/>
      </c>
      <c r="S63" s="105"/>
      <c r="T63" s="67" t="str">
        <f>'Smallbore Ranking'!M63</f>
        <v/>
      </c>
    </row>
    <row r="64" spans="2:20" x14ac:dyDescent="0.35">
      <c r="G64" s="45">
        <v>47</v>
      </c>
      <c r="H64" s="105" t="str">
        <f>'Air Rifle Ranking'!J64</f>
        <v/>
      </c>
      <c r="I64" s="105"/>
      <c r="J64" s="67" t="str">
        <f>'Air Rifle Ranking'!M64</f>
        <v/>
      </c>
      <c r="Q64" s="45">
        <v>47</v>
      </c>
      <c r="R64" s="105" t="str">
        <f>'Smallbore Ranking'!J64</f>
        <v/>
      </c>
      <c r="S64" s="105"/>
      <c r="T64" s="67" t="str">
        <f>'Smallbore Ranking'!M64</f>
        <v/>
      </c>
    </row>
    <row r="65" spans="7:20" x14ac:dyDescent="0.35">
      <c r="G65" s="45">
        <v>48</v>
      </c>
      <c r="H65" s="105" t="str">
        <f>'Air Rifle Ranking'!J65</f>
        <v/>
      </c>
      <c r="I65" s="105"/>
      <c r="J65" s="67" t="str">
        <f>'Air Rifle Ranking'!M65</f>
        <v/>
      </c>
      <c r="Q65" s="45">
        <v>48</v>
      </c>
      <c r="R65" s="105" t="str">
        <f>'Smallbore Ranking'!J65</f>
        <v/>
      </c>
      <c r="S65" s="105"/>
      <c r="T65" s="67" t="str">
        <f>'Smallbore Ranking'!M65</f>
        <v/>
      </c>
    </row>
    <row r="66" spans="7:20" x14ac:dyDescent="0.35">
      <c r="G66" s="45">
        <v>49</v>
      </c>
      <c r="H66" s="105" t="str">
        <f>'Air Rifle Ranking'!J66</f>
        <v/>
      </c>
      <c r="I66" s="105"/>
      <c r="J66" s="67" t="str">
        <f>'Air Rifle Ranking'!M66</f>
        <v/>
      </c>
      <c r="Q66" s="45">
        <v>49</v>
      </c>
      <c r="R66" s="105" t="str">
        <f>'Smallbore Ranking'!J66</f>
        <v/>
      </c>
      <c r="S66" s="105"/>
      <c r="T66" s="67" t="str">
        <f>'Smallbore Ranking'!M66</f>
        <v/>
      </c>
    </row>
    <row r="67" spans="7:20" x14ac:dyDescent="0.35">
      <c r="G67" s="45">
        <v>50</v>
      </c>
      <c r="H67" s="105" t="str">
        <f>'Air Rifle Ranking'!J67</f>
        <v/>
      </c>
      <c r="I67" s="105"/>
      <c r="J67" s="67" t="str">
        <f>'Air Rifle Ranking'!M67</f>
        <v/>
      </c>
      <c r="Q67" s="45">
        <v>50</v>
      </c>
      <c r="R67" s="105" t="str">
        <f>'Smallbore Ranking'!J67</f>
        <v/>
      </c>
      <c r="S67" s="105"/>
      <c r="T67" s="67" t="str">
        <f>'Smallbore Ranking'!M67</f>
        <v/>
      </c>
    </row>
    <row r="68" spans="7:20" x14ac:dyDescent="0.35">
      <c r="G68" s="45">
        <v>51</v>
      </c>
      <c r="H68" s="105" t="str">
        <f>'Air Rifle Ranking'!J68</f>
        <v/>
      </c>
      <c r="I68" s="105"/>
      <c r="J68" s="67" t="str">
        <f>'Air Rifle Ranking'!M68</f>
        <v/>
      </c>
      <c r="Q68" s="45">
        <v>51</v>
      </c>
      <c r="R68" s="105" t="str">
        <f>'Smallbore Ranking'!J68</f>
        <v/>
      </c>
      <c r="S68" s="105"/>
      <c r="T68" s="67" t="str">
        <f>'Smallbore Ranking'!M68</f>
        <v/>
      </c>
    </row>
    <row r="69" spans="7:20" x14ac:dyDescent="0.35">
      <c r="G69" s="45">
        <v>52</v>
      </c>
      <c r="H69" s="105" t="str">
        <f>'Air Rifle Ranking'!J69</f>
        <v/>
      </c>
      <c r="I69" s="105"/>
      <c r="J69" s="67" t="str">
        <f>'Air Rifle Ranking'!M69</f>
        <v/>
      </c>
      <c r="Q69" s="45">
        <v>52</v>
      </c>
      <c r="R69" s="105" t="str">
        <f>'Smallbore Ranking'!J69</f>
        <v/>
      </c>
      <c r="S69" s="105"/>
      <c r="T69" s="67" t="str">
        <f>'Smallbore Ranking'!M69</f>
        <v/>
      </c>
    </row>
    <row r="70" spans="7:20" x14ac:dyDescent="0.35">
      <c r="G70" s="45">
        <v>53</v>
      </c>
      <c r="H70" s="105" t="str">
        <f>'Air Rifle Ranking'!J70</f>
        <v/>
      </c>
      <c r="I70" s="105"/>
      <c r="J70" s="67" t="str">
        <f>'Air Rifle Ranking'!M70</f>
        <v/>
      </c>
      <c r="Q70" s="45">
        <v>53</v>
      </c>
      <c r="R70" s="105" t="str">
        <f>'Smallbore Ranking'!J70</f>
        <v/>
      </c>
      <c r="S70" s="105"/>
      <c r="T70" s="67" t="str">
        <f>'Smallbore Ranking'!M70</f>
        <v/>
      </c>
    </row>
    <row r="71" spans="7:20" x14ac:dyDescent="0.35">
      <c r="G71" s="45">
        <v>54</v>
      </c>
      <c r="H71" s="105" t="str">
        <f>'Air Rifle Ranking'!J71</f>
        <v/>
      </c>
      <c r="I71" s="105"/>
      <c r="J71" s="67" t="str">
        <f>'Air Rifle Ranking'!M71</f>
        <v/>
      </c>
      <c r="Q71" s="45">
        <v>54</v>
      </c>
      <c r="R71" s="105" t="str">
        <f>'Smallbore Ranking'!J71</f>
        <v/>
      </c>
      <c r="S71" s="105"/>
      <c r="T71" s="67" t="str">
        <f>'Smallbore Ranking'!M71</f>
        <v/>
      </c>
    </row>
    <row r="72" spans="7:20" x14ac:dyDescent="0.35">
      <c r="G72" s="45">
        <v>55</v>
      </c>
      <c r="H72" s="105" t="str">
        <f>'Air Rifle Ranking'!J72</f>
        <v/>
      </c>
      <c r="I72" s="105"/>
      <c r="J72" s="67" t="str">
        <f>'Air Rifle Ranking'!M72</f>
        <v/>
      </c>
      <c r="Q72" s="45">
        <v>55</v>
      </c>
      <c r="R72" s="105" t="str">
        <f>'Smallbore Ranking'!J72</f>
        <v/>
      </c>
      <c r="S72" s="105"/>
      <c r="T72" s="67" t="str">
        <f>'Smallbore Ranking'!M72</f>
        <v/>
      </c>
    </row>
    <row r="73" spans="7:20" x14ac:dyDescent="0.35">
      <c r="G73" s="45">
        <v>56</v>
      </c>
      <c r="H73" s="105" t="str">
        <f>'Air Rifle Ranking'!J73</f>
        <v/>
      </c>
      <c r="I73" s="105"/>
      <c r="J73" s="67" t="str">
        <f>'Air Rifle Ranking'!M73</f>
        <v/>
      </c>
      <c r="Q73" s="45">
        <v>56</v>
      </c>
      <c r="R73" s="105" t="str">
        <f>'Smallbore Ranking'!J73</f>
        <v/>
      </c>
      <c r="S73" s="105"/>
      <c r="T73" s="67" t="str">
        <f>'Smallbore Ranking'!M73</f>
        <v/>
      </c>
    </row>
    <row r="74" spans="7:20" x14ac:dyDescent="0.35">
      <c r="G74" s="45">
        <v>57</v>
      </c>
      <c r="H74" s="105" t="str">
        <f>'Air Rifle Ranking'!J74</f>
        <v/>
      </c>
      <c r="I74" s="105"/>
      <c r="J74" s="67" t="str">
        <f>'Air Rifle Ranking'!M74</f>
        <v/>
      </c>
      <c r="Q74" s="45">
        <v>57</v>
      </c>
      <c r="R74" s="105" t="str">
        <f>'Smallbore Ranking'!J74</f>
        <v/>
      </c>
      <c r="S74" s="105"/>
      <c r="T74" s="67" t="str">
        <f>'Smallbore Ranking'!M74</f>
        <v/>
      </c>
    </row>
    <row r="75" spans="7:20" x14ac:dyDescent="0.35">
      <c r="G75" s="45">
        <v>58</v>
      </c>
      <c r="H75" s="105" t="str">
        <f>'Air Rifle Ranking'!J75</f>
        <v/>
      </c>
      <c r="I75" s="105"/>
      <c r="J75" s="67" t="str">
        <f>'Air Rifle Ranking'!M75</f>
        <v/>
      </c>
      <c r="Q75" s="45">
        <v>58</v>
      </c>
      <c r="R75" s="105" t="str">
        <f>'Smallbore Ranking'!J75</f>
        <v/>
      </c>
      <c r="S75" s="105"/>
      <c r="T75" s="67" t="str">
        <f>'Smallbore Ranking'!M75</f>
        <v/>
      </c>
    </row>
    <row r="76" spans="7:20" x14ac:dyDescent="0.35">
      <c r="G76" s="45">
        <v>59</v>
      </c>
      <c r="H76" s="105" t="str">
        <f>'Air Rifle Ranking'!J76</f>
        <v/>
      </c>
      <c r="I76" s="105"/>
      <c r="J76" s="67" t="str">
        <f>'Air Rifle Ranking'!M76</f>
        <v/>
      </c>
      <c r="Q76" s="45">
        <v>59</v>
      </c>
      <c r="R76" s="105" t="str">
        <f>'Smallbore Ranking'!J76</f>
        <v/>
      </c>
      <c r="S76" s="105"/>
      <c r="T76" s="67" t="str">
        <f>'Smallbore Ranking'!M76</f>
        <v/>
      </c>
    </row>
    <row r="77" spans="7:20" ht="15" thickBot="1" x14ac:dyDescent="0.4">
      <c r="G77" s="45">
        <v>60</v>
      </c>
      <c r="H77" s="105" t="str">
        <f>'Air Rifle Ranking'!J77</f>
        <v/>
      </c>
      <c r="I77" s="105"/>
      <c r="J77" s="67" t="str">
        <f>'Air Rifle Ranking'!M77</f>
        <v/>
      </c>
      <c r="Q77" s="46">
        <v>60</v>
      </c>
      <c r="R77" s="106" t="str">
        <f>'Smallbore Ranking'!J77</f>
        <v/>
      </c>
      <c r="S77" s="106"/>
      <c r="T77" s="69" t="str">
        <f>'Smallbore Ranking'!M77</f>
        <v/>
      </c>
    </row>
    <row r="78" spans="7:20" x14ac:dyDescent="0.35">
      <c r="G78" s="45">
        <v>61</v>
      </c>
      <c r="H78" s="105" t="str">
        <f>'Air Rifle Ranking'!J78</f>
        <v/>
      </c>
      <c r="I78" s="105"/>
      <c r="J78" s="67" t="str">
        <f>'Air Rifle Ranking'!M78</f>
        <v/>
      </c>
    </row>
    <row r="79" spans="7:20" x14ac:dyDescent="0.35">
      <c r="G79" s="45">
        <v>62</v>
      </c>
      <c r="H79" s="105" t="str">
        <f>'Air Rifle Ranking'!J79</f>
        <v/>
      </c>
      <c r="I79" s="105"/>
      <c r="J79" s="67" t="str">
        <f>'Air Rifle Ranking'!M79</f>
        <v/>
      </c>
    </row>
    <row r="80" spans="7:20" ht="15" thickBot="1" x14ac:dyDescent="0.4">
      <c r="G80" s="45">
        <v>63</v>
      </c>
      <c r="H80" s="106" t="str">
        <f>'Air Rifle Ranking'!J80</f>
        <v/>
      </c>
      <c r="I80" s="106"/>
      <c r="J80" s="69" t="str">
        <f>'Air Rifle Ranking'!M80</f>
        <v/>
      </c>
    </row>
  </sheetData>
  <mergeCells count="207"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M42:N42"/>
    <mergeCell ref="M43:N43"/>
    <mergeCell ref="H55:I55"/>
    <mergeCell ref="H56:I56"/>
    <mergeCell ref="H57:I57"/>
    <mergeCell ref="H43:I43"/>
    <mergeCell ref="H44:I44"/>
    <mergeCell ref="M48:N48"/>
    <mergeCell ref="M49:N49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5">
    <cfRule type="expression" dxfId="10" priority="545">
      <formula>AND($J71&gt;=$I$12,$J71&lt;$I$11)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2025-04-16T01:35:58Z</dcterms:modified>
</cp:coreProperties>
</file>